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4855" windowHeight="1252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Лист1!$7:$7</definedName>
  </definedNames>
  <calcPr calcId="124519"/>
</workbook>
</file>

<file path=xl/calcChain.xml><?xml version="1.0" encoding="utf-8"?>
<calcChain xmlns="http://schemas.openxmlformats.org/spreadsheetml/2006/main">
  <c r="E64" i="1"/>
  <c r="E28"/>
  <c r="D28"/>
  <c r="D76" s="1"/>
  <c r="F8"/>
  <c r="E39"/>
  <c r="E38" s="1"/>
  <c r="E37" s="1"/>
  <c r="E36" s="1"/>
  <c r="E35" s="1"/>
  <c r="D39"/>
  <c r="F42"/>
  <c r="F23" i="2"/>
  <c r="E23" s="1"/>
  <c r="G23"/>
  <c r="G66"/>
  <c r="G65" s="1"/>
  <c r="G64" s="1"/>
  <c r="G62"/>
  <c r="G60"/>
  <c r="G58"/>
  <c r="G55"/>
  <c r="G52"/>
  <c r="G50"/>
  <c r="G47"/>
  <c r="G46" s="1"/>
  <c r="G39"/>
  <c r="G38" s="1"/>
  <c r="G37" s="1"/>
  <c r="G36" s="1"/>
  <c r="G35" s="1"/>
  <c r="G28"/>
  <c r="E67"/>
  <c r="F66"/>
  <c r="F65" s="1"/>
  <c r="F64" s="1"/>
  <c r="D66"/>
  <c r="E66" s="1"/>
  <c r="E63"/>
  <c r="F62"/>
  <c r="D62"/>
  <c r="E62" s="1"/>
  <c r="E61"/>
  <c r="F60"/>
  <c r="D60"/>
  <c r="E59"/>
  <c r="F58"/>
  <c r="D58"/>
  <c r="E57"/>
  <c r="E56"/>
  <c r="F55"/>
  <c r="F54" s="1"/>
  <c r="D55"/>
  <c r="D54" s="1"/>
  <c r="E53"/>
  <c r="F52"/>
  <c r="D52"/>
  <c r="E52" s="1"/>
  <c r="E51"/>
  <c r="E50" s="1"/>
  <c r="F50"/>
  <c r="D50"/>
  <c r="F49"/>
  <c r="E48"/>
  <c r="E47" s="1"/>
  <c r="E46" s="1"/>
  <c r="F47"/>
  <c r="F46" s="1"/>
  <c r="D47"/>
  <c r="D46" s="1"/>
  <c r="E42"/>
  <c r="E41"/>
  <c r="E40"/>
  <c r="F39"/>
  <c r="F38" s="1"/>
  <c r="F37" s="1"/>
  <c r="F36" s="1"/>
  <c r="F35" s="1"/>
  <c r="D39"/>
  <c r="D38" s="1"/>
  <c r="D28"/>
  <c r="D75" s="1"/>
  <c r="E27"/>
  <c r="E26"/>
  <c r="E25"/>
  <c r="E24"/>
  <c r="E22"/>
  <c r="E21"/>
  <c r="E20"/>
  <c r="E19"/>
  <c r="E18"/>
  <c r="E17"/>
  <c r="E16"/>
  <c r="E15"/>
  <c r="E14"/>
  <c r="E13"/>
  <c r="E12"/>
  <c r="E11"/>
  <c r="E10"/>
  <c r="E9"/>
  <c r="E8"/>
  <c r="E48" i="1"/>
  <c r="E47" s="1"/>
  <c r="F49"/>
  <c r="F48" s="1"/>
  <c r="F47" s="1"/>
  <c r="E51"/>
  <c r="D51"/>
  <c r="D48"/>
  <c r="F10"/>
  <c r="F13"/>
  <c r="F14"/>
  <c r="F15"/>
  <c r="F16"/>
  <c r="F17"/>
  <c r="F18"/>
  <c r="E67"/>
  <c r="E66" s="1"/>
  <c r="E65" s="1"/>
  <c r="E63"/>
  <c r="E61"/>
  <c r="E56"/>
  <c r="E53"/>
  <c r="F60"/>
  <c r="F40"/>
  <c r="F41"/>
  <c r="F43"/>
  <c r="F52"/>
  <c r="F51" s="1"/>
  <c r="F54"/>
  <c r="F57"/>
  <c r="F58"/>
  <c r="F62"/>
  <c r="F64"/>
  <c r="F68"/>
  <c r="F11"/>
  <c r="F12"/>
  <c r="F19"/>
  <c r="F20"/>
  <c r="F21"/>
  <c r="F22"/>
  <c r="F23"/>
  <c r="F24"/>
  <c r="F25"/>
  <c r="F26"/>
  <c r="F27"/>
  <c r="F9"/>
  <c r="D63"/>
  <c r="D61"/>
  <c r="F39" l="1"/>
  <c r="F28"/>
  <c r="F28" i="2"/>
  <c r="F75" s="1"/>
  <c r="E58"/>
  <c r="E60"/>
  <c r="D65"/>
  <c r="D64" s="1"/>
  <c r="E39"/>
  <c r="E28"/>
  <c r="D49"/>
  <c r="E49" s="1"/>
  <c r="G49"/>
  <c r="G54"/>
  <c r="E38"/>
  <c r="D37"/>
  <c r="E75"/>
  <c r="F45"/>
  <c r="F44" s="1"/>
  <c r="F43" s="1"/>
  <c r="F68" s="1"/>
  <c r="F76" s="1"/>
  <c r="E55"/>
  <c r="F63" i="1"/>
  <c r="F61"/>
  <c r="E76"/>
  <c r="F76" s="1"/>
  <c r="E59"/>
  <c r="E55" s="1"/>
  <c r="E50"/>
  <c r="E54" i="2" l="1"/>
  <c r="D45"/>
  <c r="D44" s="1"/>
  <c r="D43" s="1"/>
  <c r="E64"/>
  <c r="E45"/>
  <c r="E44" s="1"/>
  <c r="E43" s="1"/>
  <c r="E65"/>
  <c r="G45"/>
  <c r="G44" s="1"/>
  <c r="G43" s="1"/>
  <c r="G68" s="1"/>
  <c r="G69" s="1"/>
  <c r="D36"/>
  <c r="E37"/>
  <c r="E46" i="1"/>
  <c r="E45" s="1"/>
  <c r="E44" s="1"/>
  <c r="E69" s="1"/>
  <c r="D67"/>
  <c r="F67" s="1"/>
  <c r="D59"/>
  <c r="F59" s="1"/>
  <c r="D56"/>
  <c r="D53"/>
  <c r="F53" s="1"/>
  <c r="E36" i="2" l="1"/>
  <c r="D35"/>
  <c r="D55" i="1"/>
  <c r="F56"/>
  <c r="F55" s="1"/>
  <c r="D66"/>
  <c r="F66" s="1"/>
  <c r="E35" i="2" l="1"/>
  <c r="E68" s="1"/>
  <c r="D68"/>
  <c r="D76" s="1"/>
  <c r="D65" i="1"/>
  <c r="F65" s="1"/>
  <c r="D38"/>
  <c r="F38" s="1"/>
  <c r="E76" i="2" l="1"/>
  <c r="E74" s="1"/>
  <c r="D74"/>
  <c r="D47" i="1"/>
  <c r="D37"/>
  <c r="F37" s="1"/>
  <c r="D50"/>
  <c r="F50" s="1"/>
  <c r="F46" s="1"/>
  <c r="F45" s="1"/>
  <c r="F44" s="1"/>
  <c r="F74" i="2" l="1"/>
  <c r="D46" i="1"/>
  <c r="D36"/>
  <c r="F36" s="1"/>
  <c r="D45" l="1"/>
  <c r="D35"/>
  <c r="F35" s="1"/>
  <c r="D44" l="1"/>
  <c r="F69" l="1"/>
  <c r="E77"/>
  <c r="D69"/>
  <c r="D77" s="1"/>
  <c r="F77" l="1"/>
  <c r="F75" s="1"/>
  <c r="D75"/>
  <c r="E75" l="1"/>
</calcChain>
</file>

<file path=xl/sharedStrings.xml><?xml version="1.0" encoding="utf-8"?>
<sst xmlns="http://schemas.openxmlformats.org/spreadsheetml/2006/main" count="286" uniqueCount="128">
  <si>
    <t>Распределение бюджетных ассигнований</t>
  </si>
  <si>
    <t>тыс.руб.</t>
  </si>
  <si>
    <t>Номер</t>
  </si>
  <si>
    <t>Наименование</t>
  </si>
  <si>
    <t>Софинансирование расходов медицинских организаций на оплату труда врачей и среднего медицинского персонала</t>
  </si>
  <si>
    <t>Социальное обеспечение и иные выплаты населению</t>
  </si>
  <si>
    <t xml:space="preserve">Финансовое обеспечение мероприятий по организации дополнительного профессионального образования медицинских работников по программам повышения квалификации, а также по приобретению и проведению ремонта медицинского оборудования  </t>
  </si>
  <si>
    <t>395 09 09 01 6 00 50930</t>
  </si>
  <si>
    <t>395 09 09 01 6 00 50930 300</t>
  </si>
  <si>
    <t>Итого</t>
  </si>
  <si>
    <t>Источники внутреннего финансирования дефицита бюджета</t>
  </si>
  <si>
    <t>Код бюджетной классификации РФ</t>
  </si>
  <si>
    <t>000 01 05 02 01 00 0000 510</t>
  </si>
  <si>
    <t>Увеличение прочих остатков денежных средств бюджетов</t>
  </si>
  <si>
    <t>000 01 05 02 01 00 0000 610</t>
  </si>
  <si>
    <t>Уменьшение прочих остатков денежных средств бюджетов</t>
  </si>
  <si>
    <t>Доходы</t>
  </si>
  <si>
    <t>Межбюджетные трансферты, передаваемые бюджетам территориальных фондов обязательного медицинского страхования на финансовое обеспечение формирования нормированного страхового запаса территориального фонда обязательного медицинского страхования</t>
  </si>
  <si>
    <t>395 2 02 55257 09 0000 150</t>
  </si>
  <si>
    <t>395 2 02 55258 09 0000 150</t>
  </si>
  <si>
    <t>Межбюджетные трансферты, передаваемые бюджетам территориальных фондов обязательного медицинского страхования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</si>
  <si>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Возврат остатков субвенций прошлых лет на финансовое обеспечение организации обязательного медицинского страхования на территориях субъектов Российской Федерации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</si>
  <si>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</si>
  <si>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Осуществление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</si>
  <si>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395 09 09 01 1 00 00000</t>
  </si>
  <si>
    <t>395 09 09 01 1 00 52580</t>
  </si>
  <si>
    <t>395 09 09 01 5 00 00000</t>
  </si>
  <si>
    <t>Подпрограмма "Медицинская помощь в рамках Территориальной программы обязательного медицинского страхования"</t>
  </si>
  <si>
    <t xml:space="preserve">Финансовое обеспечение организации обязательного медицинского страхования на территории Санкт-Петербурга </t>
  </si>
  <si>
    <t>395 09 09 01 6 00 00000</t>
  </si>
  <si>
    <t>Государственная программа Санкт-Петербурга "Развитие здравоохранения в Санкт-Петербурге"</t>
  </si>
  <si>
    <t>395 09 09 01 0 00 00000</t>
  </si>
  <si>
    <t>395 01 00</t>
  </si>
  <si>
    <t>ОБЩЕГОСУДАРСТВЕННЫЕ ВОПРОСЫ</t>
  </si>
  <si>
    <t>Финансовое обеспечение организации обязательного медицинского страхования на территории Санкт-Петербурга в рамках непрограммных направлений деятельности государственного учреждения "Территориальный фонд обязательного медицинского страхования Санкт-Петербурга"</t>
  </si>
  <si>
    <t>395 01 13 73 2 00 50930</t>
  </si>
  <si>
    <t>Иные бюджетные ассигнования</t>
  </si>
  <si>
    <t>ЗДРАВООХРАНЕНИЕ</t>
  </si>
  <si>
    <t>395 09 00</t>
  </si>
  <si>
    <t>395 09 09</t>
  </si>
  <si>
    <t>Другие вопросы в области здравоохранения</t>
  </si>
  <si>
    <t>395 01 13</t>
  </si>
  <si>
    <t>Другие общегосударственные вопросы</t>
  </si>
  <si>
    <t>Непрограммные направления деятельности органов управления государственных внебюджетных фондов Российской Федерации</t>
  </si>
  <si>
    <t>395 01 13 73 0 00 00000</t>
  </si>
  <si>
    <t>395 01 13 73 2 00 00000</t>
  </si>
  <si>
    <t>Подпрограмма "Формирование эффективной системы оказания медицинской помощи"</t>
  </si>
  <si>
    <t>395 2 19 55257 09 0000 150</t>
  </si>
  <si>
    <t>395 2 19 55258 09 0000 150</t>
  </si>
  <si>
    <t>Закупка товаров, работ и услуг для государственных (муниципальных) нужд</t>
  </si>
  <si>
    <t>395 01 13 73 2 00 50930 200</t>
  </si>
  <si>
    <t>Предоставление субсидий бюджетным, автономным учреждениям и иным некоммерческим организациям</t>
  </si>
  <si>
    <t>Межбюджетные трансферты</t>
  </si>
  <si>
    <t>Изменение остатков средств на счетах по учету средств бюджетов</t>
  </si>
  <si>
    <t>000 01 05 00 00 00 0000 500</t>
  </si>
  <si>
    <t>Доходы бюджетов территориальных фондов обязательного медицинского страхования от возврата остатков субсидий, субвенций и иных межбюджетных трансфертов, имеющих целевое назначение прошлых лет</t>
  </si>
  <si>
    <t>395 2 18 73000 09 0000 150</t>
  </si>
  <si>
    <t>395 1 16 07090 09 0000 140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</si>
  <si>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территориальным фондом обязательного медицинского страхования</t>
  </si>
  <si>
    <t>395 2 02 59999 09 0000 150</t>
  </si>
  <si>
    <t>Прочие межбюджетные трансферты, передаваемые бюджетам территориальных фондов обязательного медицинского страхования</t>
  </si>
  <si>
    <t>395 2 19 55093 09 0000 150</t>
  </si>
  <si>
    <t>395 2 19 71030 09 0000 150</t>
  </si>
  <si>
    <t>Возврат межбюджетных трансфертов прошлых лет на финансовое обеспечение формирования нормированного страхового запаса территориального фонда обязательного медицинского страхования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</si>
  <si>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Возврат межбюджетных трансфертов прошлых лет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</si>
  <si>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Возврат остатков прочих субсидий, субвенций и иных межбюджетных трансфертов, имеющих целевое назначение, прошлых лет из бюджетов территориальных фондов обязательного медицинского страхования в бюджеты субъектов Российской Федерации</t>
  </si>
  <si>
    <t>395 09 09 01 5 00 52570</t>
  </si>
  <si>
    <t>395 09 09 01 6 00 50930 500</t>
  </si>
  <si>
    <t>Финансовое обеспечение организации обязательного медицинского страхования на территории Санкт-Петербурга за счет иных источников</t>
  </si>
  <si>
    <t>Оплата стоимости медицинской помощи, оказанной медицинскими организациями Санкт-Петербурга застрахованным лицам, которым полис обязательного медицинского страхования выдан за пределами Санкт-Петербурга</t>
  </si>
  <si>
    <t>Реализация государственных функций в области социальной политики</t>
  </si>
  <si>
    <t>395 09 09 73 0 00000</t>
  </si>
  <si>
    <t>395 09 09 73 1 00000</t>
  </si>
  <si>
    <t>395 09 09 73 1 50939</t>
  </si>
  <si>
    <t>395 09 09 73 1 50939 300</t>
  </si>
  <si>
    <t>Утверждено</t>
  </si>
  <si>
    <t>Вносимые изменения</t>
  </si>
  <si>
    <t>Итоговые назначения</t>
  </si>
  <si>
    <t>395 1 13 02999 09 0000 130</t>
  </si>
  <si>
    <t>Прочие доходы от компенсации затрат бюджетов территориальных фондов обязательного медицинского страхования</t>
  </si>
  <si>
    <t>395 1 16 07010 09 0000 140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</si>
  <si>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территориальным фондом обязательного медицинского страхования</t>
  </si>
  <si>
    <t>395 1 16 10100 09 0000 140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</si>
  <si>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территориальных фондов обязательного медицинского страхования)</t>
  </si>
  <si>
    <t>395 1 16 10119 09 0000 140</t>
  </si>
  <si>
    <t>Платежи по искам, предъявленным территориальным фондом обязательного медицинского страхования, к лицам, ответственным за причинение вреда здоровью застрахованного лица, в целях возмещения расходов на оказание медицинской помощи</t>
  </si>
  <si>
    <t>395 1 16 10127 01 0000 140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</si>
  <si>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территориального фонда обязательного медицинского страхования по нормативам, действовавшим в 2019 году</t>
  </si>
  <si>
    <t>395 1 17 06040 09 0000 180</t>
  </si>
  <si>
    <t>Прочие неналоговые поступления в территориальные фонды обязательного медицинского страхования</t>
  </si>
  <si>
    <t>395 2 02 50202 09 0000 150</t>
  </si>
  <si>
    <t>Межбюджетные трансферты из бюджетов субъектов Российской Федерации, передаваемые территориальным фондам обязательного медицинского страхования на дополнительное финансовое обеспечение реализации территориальной программы обязательного медицинского страхования в части базовой программы обязательного медицинского страхования</t>
  </si>
  <si>
    <t>395 2 02 50203 09 0000 150</t>
  </si>
  <si>
    <t>Межбюджетные трансферты из бюджетов субъектов Российской Федерации, передаваемые территориальным фондам обязательного медицинского страхования на 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</si>
  <si>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395 2 02 55093 09 0000 150</t>
  </si>
  <si>
    <t>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Российской Федерации</t>
  </si>
  <si>
    <t>395 2 04 09099 09 0000 150</t>
  </si>
  <si>
    <t>Прочие безвозмездные поступления от негосударственных организаций в бюджеты территориальных фондов обязательного медицинского страхования</t>
  </si>
  <si>
    <t>395 2 19 73000 09 0000 150</t>
  </si>
  <si>
    <t>Возврат остатков субсидий, субвенций и иных межбюджетных трансфертов, имеющих целевое назначение, прошлых лет из бюджетов территориальных фондов обязательного медицинского страхования в бюджеты территориальных фондов обязательного медицинского страхования</t>
  </si>
  <si>
    <t>Непрограммные направления деятельности органов управления государственными внебюджетными фондами Российской Федерации</t>
  </si>
  <si>
    <t>Обеспечение выполнения функций аппаратами государственных внебюджетных фондов Российской Федерации</t>
  </si>
  <si>
    <t>395 01 13 73 2 00 50930 100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</si>
  <si>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</si>
  <si>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395 01 13 73 2 00 50930 800</t>
  </si>
  <si>
    <t>Дополнительное финансовое обеспечение реализации территориальной программы обязательного медицинского страхования в пределах базовой программы обязательного медицинского страхования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</si>
  <si>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</si>
  <si>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395 09 09 01 1 00 52580 600</t>
  </si>
  <si>
    <t>395 09 09 01 5 00 52570 600</t>
  </si>
  <si>
    <t xml:space="preserve">Сводный перечень изменений показателей бюджета Территориального фонда обязательного медицинского страхования  Санкт-Петербурга                                                  </t>
  </si>
  <si>
    <t>на 2023 год и на плановый период 2024 и 2025 годов</t>
  </si>
  <si>
    <t>2023 год</t>
  </si>
  <si>
    <t>395 09 09 01 5 00 99990</t>
  </si>
  <si>
    <t>395 09 09 01 5 00 99990 600</t>
  </si>
  <si>
    <t>395 09 09 01 6 00 99970</t>
  </si>
  <si>
    <t>395 09 09 01 6 00 999970 300</t>
  </si>
  <si>
    <t>395 09 09 01 6 00 99980 300</t>
  </si>
  <si>
    <t>395 09 09 01 6 00 99980</t>
  </si>
  <si>
    <t>395 09 09 01 6 00 99990</t>
  </si>
  <si>
    <t>395 09 09 01 6 00 99990 300</t>
  </si>
  <si>
    <t>Справочно: отражение остатка на 01.01.2023</t>
  </si>
  <si>
    <t>на 2024 год и на плановый период 2025 и 2026 годов</t>
  </si>
  <si>
    <t>2024 год</t>
  </si>
  <si>
    <t>395 01 13 73 2 00 50930 300</t>
  </si>
  <si>
    <t>Доходы от размещения временно свободных средств территориальных фондов обязательного медицинского страхования</t>
  </si>
  <si>
    <t>395 1 11 02072 09 0000 120</t>
  </si>
  <si>
    <t>Возврат остатков межбюджетных трансфертов прошлых лет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</si>
  <si>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Возврат остатков межбюджетных трансфертов прошлых лет в целях софинансирования расходов медицинских организаций на оплату труда врачей и среднего медицинского персонала из бюджетов территориальных фондов обязательного медицинского страхования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</si>
</sst>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wrapText="1"/>
    </xf>
    <xf numFmtId="0" fontId="2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2" fillId="0" borderId="2" xfId="0" applyNumberFormat="1" applyFont="1" applyFill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164" fontId="2" fillId="2" borderId="2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topLeftCell="A76" workbookViewId="0">
      <selection activeCell="A79" sqref="A79:XFD87"/>
    </sheetView>
  </sheetViews>
  <sheetFormatPr defaultColWidth="58.42578125" defaultRowHeight="15.75"/>
  <cols>
    <col min="1" max="1" width="6.7109375" style="1" customWidth="1"/>
    <col min="2" max="2" width="26.140625" style="49" customWidth="1"/>
    <col min="3" max="3" width="59.7109375" style="1" customWidth="1"/>
    <col min="4" max="4" width="15.140625" style="1" bestFit="1" customWidth="1"/>
    <col min="5" max="5" width="14" style="1" customWidth="1"/>
    <col min="6" max="6" width="14.7109375" style="1" customWidth="1"/>
    <col min="7" max="7" width="13.140625" style="1" bestFit="1" customWidth="1"/>
    <col min="8" max="8" width="30.28515625" style="1" customWidth="1"/>
    <col min="9" max="16384" width="58.42578125" style="1"/>
  </cols>
  <sheetData>
    <row r="1" spans="1:6">
      <c r="A1" s="73" t="s">
        <v>109</v>
      </c>
      <c r="B1" s="73"/>
      <c r="C1" s="73"/>
      <c r="D1" s="73"/>
      <c r="E1" s="73"/>
      <c r="F1" s="73"/>
    </row>
    <row r="2" spans="1:6">
      <c r="A2" s="73" t="s">
        <v>121</v>
      </c>
      <c r="B2" s="73"/>
      <c r="C2" s="73"/>
      <c r="D2" s="73"/>
      <c r="E2" s="73"/>
      <c r="F2" s="73"/>
    </row>
    <row r="3" spans="1:6" ht="8.25" customHeight="1"/>
    <row r="4" spans="1:6" ht="15.75" customHeight="1">
      <c r="A4" s="66" t="s">
        <v>16</v>
      </c>
      <c r="B4" s="66"/>
      <c r="C4" s="27"/>
      <c r="F4" s="4" t="s">
        <v>1</v>
      </c>
    </row>
    <row r="5" spans="1:6" ht="15.75" customHeight="1">
      <c r="A5" s="68" t="s">
        <v>2</v>
      </c>
      <c r="B5" s="68" t="s">
        <v>11</v>
      </c>
      <c r="C5" s="68" t="s">
        <v>3</v>
      </c>
      <c r="D5" s="67" t="s">
        <v>122</v>
      </c>
      <c r="E5" s="67"/>
      <c r="F5" s="67"/>
    </row>
    <row r="6" spans="1:6" ht="31.5">
      <c r="A6" s="69"/>
      <c r="B6" s="69"/>
      <c r="C6" s="69"/>
      <c r="D6" s="26" t="s">
        <v>75</v>
      </c>
      <c r="E6" s="26" t="s">
        <v>76</v>
      </c>
      <c r="F6" s="26" t="s">
        <v>77</v>
      </c>
    </row>
    <row r="7" spans="1:6">
      <c r="A7" s="26">
        <v>1</v>
      </c>
      <c r="B7" s="50">
        <v>2</v>
      </c>
      <c r="C7" s="26">
        <v>3</v>
      </c>
      <c r="D7" s="26">
        <v>4</v>
      </c>
      <c r="E7" s="31">
        <v>5</v>
      </c>
      <c r="F7" s="31">
        <v>6</v>
      </c>
    </row>
    <row r="8" spans="1:6" ht="47.25">
      <c r="A8" s="23">
        <v>1</v>
      </c>
      <c r="B8" s="60" t="s">
        <v>125</v>
      </c>
      <c r="C8" s="9" t="s">
        <v>124</v>
      </c>
      <c r="D8" s="41">
        <v>0</v>
      </c>
      <c r="E8" s="41">
        <v>9532.2000000000007</v>
      </c>
      <c r="F8" s="41">
        <f>D8+E8</f>
        <v>9532.2000000000007</v>
      </c>
    </row>
    <row r="9" spans="1:6" ht="52.5" customHeight="1">
      <c r="A9" s="5">
        <v>2</v>
      </c>
      <c r="B9" s="52" t="s">
        <v>78</v>
      </c>
      <c r="C9" s="8" t="s">
        <v>79</v>
      </c>
      <c r="D9" s="14">
        <v>10093.5</v>
      </c>
      <c r="E9" s="14">
        <v>150742.39999999999</v>
      </c>
      <c r="F9" s="14">
        <f>D9+E9</f>
        <v>160835.9</v>
      </c>
    </row>
    <row r="10" spans="1:6" ht="83.25" customHeight="1">
      <c r="A10" s="5">
        <v>3</v>
      </c>
      <c r="B10" s="52" t="s">
        <v>80</v>
      </c>
      <c r="C10" s="8" t="s">
        <v>81</v>
      </c>
      <c r="D10" s="14">
        <v>12.3</v>
      </c>
      <c r="E10" s="14">
        <v>0</v>
      </c>
      <c r="F10" s="14">
        <f t="shared" ref="F10:F27" si="0">D10+E10</f>
        <v>12.3</v>
      </c>
    </row>
    <row r="11" spans="1:6" ht="82.5" customHeight="1">
      <c r="A11" s="5">
        <v>4</v>
      </c>
      <c r="B11" s="52" t="s">
        <v>57</v>
      </c>
      <c r="C11" s="8" t="s">
        <v>58</v>
      </c>
      <c r="D11" s="14">
        <v>194150.2</v>
      </c>
      <c r="E11" s="14">
        <v>60664</v>
      </c>
      <c r="F11" s="14">
        <f t="shared" si="0"/>
        <v>254814.2</v>
      </c>
    </row>
    <row r="12" spans="1:6" ht="82.5" customHeight="1">
      <c r="A12" s="5">
        <v>5</v>
      </c>
      <c r="B12" s="52" t="s">
        <v>82</v>
      </c>
      <c r="C12" s="8" t="s">
        <v>83</v>
      </c>
      <c r="D12" s="42">
        <v>103599.8</v>
      </c>
      <c r="E12" s="14">
        <v>39637.5</v>
      </c>
      <c r="F12" s="14">
        <f t="shared" si="0"/>
        <v>143237.29999999999</v>
      </c>
    </row>
    <row r="13" spans="1:6" ht="82.5" customHeight="1">
      <c r="A13" s="5">
        <v>6</v>
      </c>
      <c r="B13" s="52" t="s">
        <v>84</v>
      </c>
      <c r="C13" s="8" t="s">
        <v>85</v>
      </c>
      <c r="D13" s="42">
        <v>5841</v>
      </c>
      <c r="E13" s="14">
        <v>-1357.5</v>
      </c>
      <c r="F13" s="14">
        <f t="shared" si="0"/>
        <v>4483.5</v>
      </c>
    </row>
    <row r="14" spans="1:6" ht="82.5" customHeight="1">
      <c r="A14" s="5">
        <v>7</v>
      </c>
      <c r="B14" s="52" t="s">
        <v>86</v>
      </c>
      <c r="C14" s="8" t="s">
        <v>87</v>
      </c>
      <c r="D14" s="42">
        <v>6825.2</v>
      </c>
      <c r="E14" s="14">
        <v>-3447.4</v>
      </c>
      <c r="F14" s="14">
        <f t="shared" si="0"/>
        <v>3377.7999999999997</v>
      </c>
    </row>
    <row r="15" spans="1:6" ht="35.25" customHeight="1">
      <c r="A15" s="5">
        <v>8</v>
      </c>
      <c r="B15" s="52" t="s">
        <v>88</v>
      </c>
      <c r="C15" s="8" t="s">
        <v>89</v>
      </c>
      <c r="D15" s="42">
        <v>12038.4</v>
      </c>
      <c r="E15" s="14">
        <v>-2195</v>
      </c>
      <c r="F15" s="14">
        <f t="shared" si="0"/>
        <v>9843.4</v>
      </c>
    </row>
    <row r="16" spans="1:6" ht="82.5" customHeight="1">
      <c r="A16" s="5">
        <v>9</v>
      </c>
      <c r="B16" s="52" t="s">
        <v>90</v>
      </c>
      <c r="C16" s="8" t="s">
        <v>91</v>
      </c>
      <c r="D16" s="42">
        <v>19475677.300000001</v>
      </c>
      <c r="E16" s="14">
        <v>85641.7</v>
      </c>
      <c r="F16" s="14">
        <f t="shared" si="0"/>
        <v>19561319</v>
      </c>
    </row>
    <row r="17" spans="1:6" ht="82.5" customHeight="1">
      <c r="A17" s="5">
        <v>10</v>
      </c>
      <c r="B17" s="52" t="s">
        <v>92</v>
      </c>
      <c r="C17" s="8" t="s">
        <v>93</v>
      </c>
      <c r="D17" s="42">
        <v>793077</v>
      </c>
      <c r="E17" s="14">
        <v>4183</v>
      </c>
      <c r="F17" s="14">
        <f t="shared" si="0"/>
        <v>797260</v>
      </c>
    </row>
    <row r="18" spans="1:6" ht="82.5" customHeight="1">
      <c r="A18" s="5">
        <v>11</v>
      </c>
      <c r="B18" s="52" t="s">
        <v>94</v>
      </c>
      <c r="C18" s="8" t="s">
        <v>95</v>
      </c>
      <c r="D18" s="42">
        <v>130627579.5</v>
      </c>
      <c r="E18" s="14">
        <v>0</v>
      </c>
      <c r="F18" s="14">
        <f t="shared" si="0"/>
        <v>130627579.5</v>
      </c>
    </row>
    <row r="19" spans="1:6" ht="114.75" customHeight="1">
      <c r="A19" s="5">
        <v>12</v>
      </c>
      <c r="B19" s="52" t="s">
        <v>19</v>
      </c>
      <c r="C19" s="8" t="s">
        <v>20</v>
      </c>
      <c r="D19" s="14">
        <v>0</v>
      </c>
      <c r="E19" s="14">
        <v>4183.5</v>
      </c>
      <c r="F19" s="14">
        <f t="shared" si="0"/>
        <v>4183.5</v>
      </c>
    </row>
    <row r="20" spans="1:6" s="2" customFormat="1" ht="50.25" customHeight="1">
      <c r="A20" s="5">
        <v>13</v>
      </c>
      <c r="B20" s="52" t="s">
        <v>59</v>
      </c>
      <c r="C20" s="8" t="s">
        <v>60</v>
      </c>
      <c r="D20" s="63">
        <v>10097269.699999999</v>
      </c>
      <c r="E20" s="63">
        <v>1232126.8999999999</v>
      </c>
      <c r="F20" s="63">
        <f t="shared" si="0"/>
        <v>11329396.6</v>
      </c>
    </row>
    <row r="21" spans="1:6" s="2" customFormat="1" ht="50.25" customHeight="1">
      <c r="A21" s="5">
        <v>14</v>
      </c>
      <c r="B21" s="52" t="s">
        <v>96</v>
      </c>
      <c r="C21" s="8" t="s">
        <v>97</v>
      </c>
      <c r="D21" s="14">
        <v>727.1</v>
      </c>
      <c r="E21" s="14">
        <v>0</v>
      </c>
      <c r="F21" s="14">
        <f t="shared" si="0"/>
        <v>727.1</v>
      </c>
    </row>
    <row r="22" spans="1:6" s="2" customFormat="1" ht="63">
      <c r="A22" s="5">
        <v>15</v>
      </c>
      <c r="B22" s="52" t="s">
        <v>56</v>
      </c>
      <c r="C22" s="8" t="s">
        <v>55</v>
      </c>
      <c r="D22" s="14">
        <v>0</v>
      </c>
      <c r="E22" s="14">
        <v>74081.899999999994</v>
      </c>
      <c r="F22" s="14">
        <f t="shared" si="0"/>
        <v>74081.899999999994</v>
      </c>
    </row>
    <row r="23" spans="1:6" s="2" customFormat="1" ht="96.75" customHeight="1">
      <c r="A23" s="5">
        <v>16</v>
      </c>
      <c r="B23" s="52" t="s">
        <v>61</v>
      </c>
      <c r="C23" s="8" t="s">
        <v>21</v>
      </c>
      <c r="D23" s="14">
        <v>-126359.5</v>
      </c>
      <c r="E23" s="63">
        <v>-261781.3</v>
      </c>
      <c r="F23" s="63">
        <f t="shared" si="0"/>
        <v>-388140.79999999999</v>
      </c>
    </row>
    <row r="24" spans="1:6" s="2" customFormat="1" ht="86.25" customHeight="1">
      <c r="A24" s="5">
        <v>17</v>
      </c>
      <c r="B24" s="52" t="s">
        <v>47</v>
      </c>
      <c r="C24" s="8" t="s">
        <v>127</v>
      </c>
      <c r="D24" s="14">
        <v>0</v>
      </c>
      <c r="E24" s="14">
        <v>-6702</v>
      </c>
      <c r="F24" s="14">
        <f t="shared" si="0"/>
        <v>-6702</v>
      </c>
    </row>
    <row r="25" spans="1:6" s="2" customFormat="1" ht="95.25" customHeight="1">
      <c r="A25" s="5">
        <v>18</v>
      </c>
      <c r="B25" s="52" t="s">
        <v>48</v>
      </c>
      <c r="C25" s="8" t="s">
        <v>126</v>
      </c>
      <c r="D25" s="14">
        <v>0</v>
      </c>
      <c r="E25" s="14">
        <v>-964.5</v>
      </c>
      <c r="F25" s="14">
        <f t="shared" si="0"/>
        <v>-964.5</v>
      </c>
    </row>
    <row r="26" spans="1:6" s="2" customFormat="1" ht="83.25" customHeight="1">
      <c r="A26" s="5">
        <v>19</v>
      </c>
      <c r="B26" s="52" t="s">
        <v>62</v>
      </c>
      <c r="C26" s="8" t="s">
        <v>65</v>
      </c>
      <c r="D26" s="14">
        <v>0</v>
      </c>
      <c r="E26" s="14">
        <v>-7030.7</v>
      </c>
      <c r="F26" s="14">
        <f t="shared" si="0"/>
        <v>-7030.7</v>
      </c>
    </row>
    <row r="27" spans="1:6" s="2" customFormat="1" ht="83.25" customHeight="1">
      <c r="A27" s="5">
        <v>20</v>
      </c>
      <c r="B27" s="53" t="s">
        <v>98</v>
      </c>
      <c r="C27" s="6" t="s">
        <v>99</v>
      </c>
      <c r="D27" s="36">
        <v>0</v>
      </c>
      <c r="E27" s="36">
        <v>-16497.7</v>
      </c>
      <c r="F27" s="36">
        <f t="shared" si="0"/>
        <v>-16497.7</v>
      </c>
    </row>
    <row r="28" spans="1:6" s="15" customFormat="1">
      <c r="A28" s="74" t="s">
        <v>9</v>
      </c>
      <c r="B28" s="74"/>
      <c r="C28" s="16"/>
      <c r="D28" s="43">
        <f>SUM(D8:D27)</f>
        <v>161200531.49999997</v>
      </c>
      <c r="E28" s="43">
        <f t="shared" ref="E28:F28" si="1">SUM(E8:E27)</f>
        <v>1360816.9999999998</v>
      </c>
      <c r="F28" s="43">
        <f t="shared" si="1"/>
        <v>162561348.5</v>
      </c>
    </row>
    <row r="29" spans="1:6" s="15" customFormat="1">
      <c r="A29" s="45"/>
      <c r="B29" s="45"/>
      <c r="C29" s="24"/>
      <c r="D29" s="28"/>
      <c r="E29" s="28"/>
      <c r="F29" s="28"/>
    </row>
    <row r="30" spans="1:6" s="15" customFormat="1">
      <c r="A30" s="45"/>
      <c r="B30" s="45"/>
      <c r="C30" s="24"/>
      <c r="D30" s="28"/>
      <c r="E30" s="28"/>
      <c r="F30" s="28"/>
    </row>
    <row r="31" spans="1:6" s="15" customFormat="1">
      <c r="A31" s="24"/>
      <c r="B31" s="54"/>
      <c r="C31" s="24"/>
      <c r="D31" s="25"/>
      <c r="E31" s="25"/>
      <c r="F31" s="33"/>
    </row>
    <row r="32" spans="1:6" s="2" customFormat="1">
      <c r="A32" s="72" t="s">
        <v>0</v>
      </c>
      <c r="B32" s="72"/>
      <c r="C32" s="72"/>
      <c r="D32" s="72"/>
      <c r="E32" s="30"/>
    </row>
    <row r="33" spans="1:8" s="2" customFormat="1" ht="15.75" customHeight="1">
      <c r="A33" s="68" t="s">
        <v>2</v>
      </c>
      <c r="B33" s="70" t="s">
        <v>11</v>
      </c>
      <c r="C33" s="68" t="s">
        <v>3</v>
      </c>
      <c r="D33" s="67" t="s">
        <v>122</v>
      </c>
      <c r="E33" s="67"/>
      <c r="F33" s="67"/>
    </row>
    <row r="34" spans="1:8" s="2" customFormat="1" ht="31.5">
      <c r="A34" s="69"/>
      <c r="B34" s="71"/>
      <c r="C34" s="69"/>
      <c r="D34" s="26" t="s">
        <v>75</v>
      </c>
      <c r="E34" s="26" t="s">
        <v>76</v>
      </c>
      <c r="F34" s="26" t="s">
        <v>77</v>
      </c>
    </row>
    <row r="35" spans="1:8" s="15" customFormat="1" ht="17.25" customHeight="1">
      <c r="A35" s="17">
        <v>1</v>
      </c>
      <c r="B35" s="55" t="s">
        <v>32</v>
      </c>
      <c r="C35" s="21" t="s">
        <v>33</v>
      </c>
      <c r="D35" s="37">
        <f t="shared" ref="D35:E38" si="2">D36</f>
        <v>757193.5</v>
      </c>
      <c r="E35" s="37">
        <f t="shared" si="2"/>
        <v>0</v>
      </c>
      <c r="F35" s="37">
        <f>D35+E35</f>
        <v>757193.5</v>
      </c>
    </row>
    <row r="36" spans="1:8" s="2" customFormat="1">
      <c r="A36" s="5">
        <v>2</v>
      </c>
      <c r="B36" s="56" t="s">
        <v>41</v>
      </c>
      <c r="C36" s="19" t="s">
        <v>42</v>
      </c>
      <c r="D36" s="10">
        <f t="shared" si="2"/>
        <v>757193.5</v>
      </c>
      <c r="E36" s="10">
        <f t="shared" si="2"/>
        <v>0</v>
      </c>
      <c r="F36" s="10">
        <f t="shared" ref="F36:F68" si="3">D36+E36</f>
        <v>757193.5</v>
      </c>
    </row>
    <row r="37" spans="1:8" s="2" customFormat="1" ht="50.25" customHeight="1">
      <c r="A37" s="5">
        <v>3</v>
      </c>
      <c r="B37" s="56" t="s">
        <v>44</v>
      </c>
      <c r="C37" s="12" t="s">
        <v>100</v>
      </c>
      <c r="D37" s="10">
        <f t="shared" si="2"/>
        <v>757193.5</v>
      </c>
      <c r="E37" s="10">
        <f t="shared" si="2"/>
        <v>0</v>
      </c>
      <c r="F37" s="10">
        <f t="shared" si="3"/>
        <v>757193.5</v>
      </c>
    </row>
    <row r="38" spans="1:8" s="2" customFormat="1" ht="47.25">
      <c r="A38" s="5">
        <v>4</v>
      </c>
      <c r="B38" s="56" t="s">
        <v>45</v>
      </c>
      <c r="C38" s="12" t="s">
        <v>101</v>
      </c>
      <c r="D38" s="10">
        <f t="shared" si="2"/>
        <v>757193.5</v>
      </c>
      <c r="E38" s="10">
        <f t="shared" si="2"/>
        <v>0</v>
      </c>
      <c r="F38" s="10">
        <f t="shared" si="3"/>
        <v>757193.5</v>
      </c>
    </row>
    <row r="39" spans="1:8" s="2" customFormat="1" ht="94.5">
      <c r="A39" s="5">
        <v>5</v>
      </c>
      <c r="B39" s="56" t="s">
        <v>35</v>
      </c>
      <c r="C39" s="12" t="s">
        <v>34</v>
      </c>
      <c r="D39" s="10">
        <f>D40+D41+D42+D43</f>
        <v>757193.5</v>
      </c>
      <c r="E39" s="10">
        <f t="shared" ref="E39:F39" si="4">E40+E41+E42+E43</f>
        <v>0</v>
      </c>
      <c r="F39" s="10">
        <f t="shared" si="4"/>
        <v>757193.5</v>
      </c>
    </row>
    <row r="40" spans="1:8" s="2" customFormat="1" ht="78.75">
      <c r="A40" s="5">
        <v>6</v>
      </c>
      <c r="B40" s="56" t="s">
        <v>102</v>
      </c>
      <c r="C40" s="12" t="s">
        <v>103</v>
      </c>
      <c r="D40" s="10">
        <v>556637</v>
      </c>
      <c r="E40" s="10">
        <v>0</v>
      </c>
      <c r="F40" s="10">
        <f t="shared" si="3"/>
        <v>556637</v>
      </c>
    </row>
    <row r="41" spans="1:8" s="2" customFormat="1" ht="33.75" customHeight="1">
      <c r="A41" s="5">
        <v>7</v>
      </c>
      <c r="B41" s="56" t="s">
        <v>50</v>
      </c>
      <c r="C41" s="12" t="s">
        <v>49</v>
      </c>
      <c r="D41" s="10">
        <v>200480</v>
      </c>
      <c r="E41" s="10">
        <v>-37</v>
      </c>
      <c r="F41" s="10">
        <f t="shared" si="3"/>
        <v>200443</v>
      </c>
    </row>
    <row r="42" spans="1:8" s="2" customFormat="1" ht="33.75" customHeight="1">
      <c r="A42" s="5">
        <v>8</v>
      </c>
      <c r="B42" s="56" t="s">
        <v>123</v>
      </c>
      <c r="C42" s="12" t="s">
        <v>5</v>
      </c>
      <c r="D42" s="10">
        <v>0</v>
      </c>
      <c r="E42" s="10">
        <v>5</v>
      </c>
      <c r="F42" s="10">
        <f t="shared" si="3"/>
        <v>5</v>
      </c>
    </row>
    <row r="43" spans="1:8" s="2" customFormat="1">
      <c r="A43" s="5">
        <v>9</v>
      </c>
      <c r="B43" s="56" t="s">
        <v>104</v>
      </c>
      <c r="C43" s="12" t="s">
        <v>36</v>
      </c>
      <c r="D43" s="10">
        <v>76.5</v>
      </c>
      <c r="E43" s="10">
        <v>32</v>
      </c>
      <c r="F43" s="10">
        <f t="shared" si="3"/>
        <v>108.5</v>
      </c>
    </row>
    <row r="44" spans="1:8" s="15" customFormat="1" ht="16.5" customHeight="1">
      <c r="A44" s="18">
        <v>10</v>
      </c>
      <c r="B44" s="57" t="s">
        <v>38</v>
      </c>
      <c r="C44" s="22" t="s">
        <v>37</v>
      </c>
      <c r="D44" s="38">
        <f>D45</f>
        <v>160443338</v>
      </c>
      <c r="E44" s="38">
        <f t="shared" ref="E44:F45" si="5">E45</f>
        <v>5648007.6999999993</v>
      </c>
      <c r="F44" s="38">
        <f t="shared" si="5"/>
        <v>166091345.70000005</v>
      </c>
      <c r="H44" s="33"/>
    </row>
    <row r="45" spans="1:8" s="15" customFormat="1">
      <c r="A45" s="18">
        <v>11</v>
      </c>
      <c r="B45" s="57" t="s">
        <v>39</v>
      </c>
      <c r="C45" s="22" t="s">
        <v>40</v>
      </c>
      <c r="D45" s="38">
        <f>D46</f>
        <v>160443338</v>
      </c>
      <c r="E45" s="38">
        <f t="shared" si="5"/>
        <v>5648007.6999999993</v>
      </c>
      <c r="F45" s="38">
        <f t="shared" si="5"/>
        <v>166091345.70000005</v>
      </c>
    </row>
    <row r="46" spans="1:8" s="15" customFormat="1" ht="31.5">
      <c r="A46" s="18">
        <v>12</v>
      </c>
      <c r="B46" s="57" t="s">
        <v>31</v>
      </c>
      <c r="C46" s="13" t="s">
        <v>30</v>
      </c>
      <c r="D46" s="20">
        <f>D47+D50+D55+D65</f>
        <v>160443338</v>
      </c>
      <c r="E46" s="20">
        <f t="shared" ref="E46:F46" si="6">E47+E50+E55+E65</f>
        <v>5648007.6999999993</v>
      </c>
      <c r="F46" s="20">
        <f t="shared" si="6"/>
        <v>166091345.70000005</v>
      </c>
    </row>
    <row r="47" spans="1:8" s="15" customFormat="1" ht="47.25">
      <c r="A47" s="18">
        <v>13</v>
      </c>
      <c r="B47" s="57" t="s">
        <v>24</v>
      </c>
      <c r="C47" s="13" t="s">
        <v>22</v>
      </c>
      <c r="D47" s="38">
        <f>D48</f>
        <v>0</v>
      </c>
      <c r="E47" s="38">
        <f t="shared" ref="E47:F48" si="7">E48</f>
        <v>4183.5</v>
      </c>
      <c r="F47" s="38">
        <f t="shared" si="7"/>
        <v>4183.5</v>
      </c>
    </row>
    <row r="48" spans="1:8" s="2" customFormat="1" ht="78.75">
      <c r="A48" s="5">
        <v>14</v>
      </c>
      <c r="B48" s="56" t="s">
        <v>25</v>
      </c>
      <c r="C48" s="12" t="s">
        <v>23</v>
      </c>
      <c r="D48" s="10">
        <f>D49</f>
        <v>0</v>
      </c>
      <c r="E48" s="10">
        <f t="shared" si="7"/>
        <v>4183.5</v>
      </c>
      <c r="F48" s="10">
        <f t="shared" si="7"/>
        <v>4183.5</v>
      </c>
    </row>
    <row r="49" spans="1:6" s="2" customFormat="1" ht="35.25" customHeight="1">
      <c r="A49" s="5">
        <v>15</v>
      </c>
      <c r="B49" s="56" t="s">
        <v>107</v>
      </c>
      <c r="C49" s="12" t="s">
        <v>51</v>
      </c>
      <c r="D49" s="39">
        <v>0</v>
      </c>
      <c r="E49" s="39">
        <v>4183.5</v>
      </c>
      <c r="F49" s="10">
        <f t="shared" si="3"/>
        <v>4183.5</v>
      </c>
    </row>
    <row r="50" spans="1:6" s="15" customFormat="1" ht="33.75" customHeight="1">
      <c r="A50" s="18">
        <v>16</v>
      </c>
      <c r="B50" s="57" t="s">
        <v>26</v>
      </c>
      <c r="C50" s="13" t="s">
        <v>46</v>
      </c>
      <c r="D50" s="20">
        <f>D51+D53</f>
        <v>184292.6</v>
      </c>
      <c r="E50" s="20">
        <f>E51+E53</f>
        <v>1467243.9</v>
      </c>
      <c r="F50" s="20">
        <f t="shared" si="3"/>
        <v>1651536.5</v>
      </c>
    </row>
    <row r="51" spans="1:6" s="2" customFormat="1" ht="35.25" customHeight="1">
      <c r="A51" s="5">
        <v>17</v>
      </c>
      <c r="B51" s="56" t="s">
        <v>66</v>
      </c>
      <c r="C51" s="12" t="s">
        <v>4</v>
      </c>
      <c r="D51" s="39">
        <f>D52</f>
        <v>0</v>
      </c>
      <c r="E51" s="39">
        <f t="shared" ref="E51:F51" si="8">E52</f>
        <v>1232126.8999999999</v>
      </c>
      <c r="F51" s="39">
        <f t="shared" si="8"/>
        <v>1232126.8999999999</v>
      </c>
    </row>
    <row r="52" spans="1:6" s="2" customFormat="1" ht="33.75" customHeight="1">
      <c r="A52" s="5">
        <v>18</v>
      </c>
      <c r="B52" s="56" t="s">
        <v>108</v>
      </c>
      <c r="C52" s="12" t="s">
        <v>51</v>
      </c>
      <c r="D52" s="39">
        <v>0</v>
      </c>
      <c r="E52" s="39">
        <v>1232126.8999999999</v>
      </c>
      <c r="F52" s="39">
        <f t="shared" si="3"/>
        <v>1232126.8999999999</v>
      </c>
    </row>
    <row r="53" spans="1:6" s="2" customFormat="1" ht="78.75">
      <c r="A53" s="5">
        <v>19</v>
      </c>
      <c r="B53" s="56" t="s">
        <v>112</v>
      </c>
      <c r="C53" s="12" t="s">
        <v>6</v>
      </c>
      <c r="D53" s="10">
        <f>D54</f>
        <v>184292.6</v>
      </c>
      <c r="E53" s="10">
        <f>E54</f>
        <v>235117</v>
      </c>
      <c r="F53" s="10">
        <f t="shared" si="3"/>
        <v>419409.6</v>
      </c>
    </row>
    <row r="54" spans="1:6" s="2" customFormat="1" ht="31.5">
      <c r="A54" s="5">
        <v>20</v>
      </c>
      <c r="B54" s="56" t="s">
        <v>113</v>
      </c>
      <c r="C54" s="12" t="s">
        <v>51</v>
      </c>
      <c r="D54" s="10">
        <v>184292.6</v>
      </c>
      <c r="E54" s="10">
        <v>235117</v>
      </c>
      <c r="F54" s="10">
        <f t="shared" si="3"/>
        <v>419409.6</v>
      </c>
    </row>
    <row r="55" spans="1:6" s="15" customFormat="1" ht="51.75" customHeight="1">
      <c r="A55" s="18">
        <v>21</v>
      </c>
      <c r="B55" s="57" t="s">
        <v>29</v>
      </c>
      <c r="C55" s="13" t="s">
        <v>27</v>
      </c>
      <c r="D55" s="20">
        <f>D56+D59+D61+D63</f>
        <v>150161775.70000002</v>
      </c>
      <c r="E55" s="20">
        <f t="shared" ref="E55:F55" si="9">E56+E59+E61+E63</f>
        <v>3723711.6999999997</v>
      </c>
      <c r="F55" s="20">
        <f t="shared" si="9"/>
        <v>153885487.40000004</v>
      </c>
    </row>
    <row r="56" spans="1:6" s="2" customFormat="1" ht="46.5" customHeight="1">
      <c r="A56" s="5">
        <v>22</v>
      </c>
      <c r="B56" s="56" t="s">
        <v>7</v>
      </c>
      <c r="C56" s="12" t="s">
        <v>28</v>
      </c>
      <c r="D56" s="39">
        <f>D57+D58</f>
        <v>129870386</v>
      </c>
      <c r="E56" s="39">
        <f>E57+E58</f>
        <v>3546865.4</v>
      </c>
      <c r="F56" s="39">
        <f t="shared" si="3"/>
        <v>133417251.40000001</v>
      </c>
    </row>
    <row r="57" spans="1:6" s="2" customFormat="1">
      <c r="A57" s="5">
        <v>23</v>
      </c>
      <c r="B57" s="56" t="s">
        <v>8</v>
      </c>
      <c r="C57" s="12" t="s">
        <v>5</v>
      </c>
      <c r="D57" s="39">
        <v>123315620.5</v>
      </c>
      <c r="E57" s="39">
        <v>3546865.4</v>
      </c>
      <c r="F57" s="39">
        <f t="shared" si="3"/>
        <v>126862485.90000001</v>
      </c>
    </row>
    <row r="58" spans="1:6" s="2" customFormat="1">
      <c r="A58" s="5">
        <v>24</v>
      </c>
      <c r="B58" s="56" t="s">
        <v>67</v>
      </c>
      <c r="C58" s="12" t="s">
        <v>52</v>
      </c>
      <c r="D58" s="39">
        <v>6554765.5</v>
      </c>
      <c r="E58" s="39">
        <v>0</v>
      </c>
      <c r="F58" s="39">
        <f t="shared" si="3"/>
        <v>6554765.5</v>
      </c>
    </row>
    <row r="59" spans="1:6" s="2" customFormat="1" ht="47.25">
      <c r="A59" s="5">
        <v>25</v>
      </c>
      <c r="B59" s="56" t="s">
        <v>114</v>
      </c>
      <c r="C59" s="12" t="s">
        <v>68</v>
      </c>
      <c r="D59" s="39">
        <f>D60</f>
        <v>22635.4</v>
      </c>
      <c r="E59" s="39">
        <f>E60</f>
        <v>27380.3</v>
      </c>
      <c r="F59" s="39">
        <f t="shared" si="3"/>
        <v>50015.7</v>
      </c>
    </row>
    <row r="60" spans="1:6" s="2" customFormat="1" ht="21" customHeight="1">
      <c r="A60" s="5">
        <v>26</v>
      </c>
      <c r="B60" s="56" t="s">
        <v>115</v>
      </c>
      <c r="C60" s="12" t="s">
        <v>5</v>
      </c>
      <c r="D60" s="39">
        <v>22635.4</v>
      </c>
      <c r="E60" s="39">
        <v>27380.3</v>
      </c>
      <c r="F60" s="39">
        <f t="shared" si="3"/>
        <v>50015.7</v>
      </c>
    </row>
    <row r="61" spans="1:6" s="2" customFormat="1" ht="63">
      <c r="A61" s="5">
        <v>27</v>
      </c>
      <c r="B61" s="56" t="s">
        <v>117</v>
      </c>
      <c r="C61" s="12" t="s">
        <v>105</v>
      </c>
      <c r="D61" s="39">
        <f>D62</f>
        <v>19475677.300000001</v>
      </c>
      <c r="E61" s="39">
        <f>E62</f>
        <v>85641.7</v>
      </c>
      <c r="F61" s="39">
        <f t="shared" si="3"/>
        <v>19561319</v>
      </c>
    </row>
    <row r="62" spans="1:6" s="2" customFormat="1">
      <c r="A62" s="5">
        <v>28</v>
      </c>
      <c r="B62" s="56" t="s">
        <v>116</v>
      </c>
      <c r="C62" s="12" t="s">
        <v>5</v>
      </c>
      <c r="D62" s="39">
        <v>19475677.300000001</v>
      </c>
      <c r="E62" s="39">
        <v>85641.7</v>
      </c>
      <c r="F62" s="39">
        <f t="shared" si="3"/>
        <v>19561319</v>
      </c>
    </row>
    <row r="63" spans="1:6" s="2" customFormat="1" ht="54" customHeight="1">
      <c r="A63" s="5">
        <v>29</v>
      </c>
      <c r="B63" s="56" t="s">
        <v>118</v>
      </c>
      <c r="C63" s="12" t="s">
        <v>106</v>
      </c>
      <c r="D63" s="39">
        <f>D64</f>
        <v>793077</v>
      </c>
      <c r="E63" s="39">
        <f>E64</f>
        <v>63824.3</v>
      </c>
      <c r="F63" s="39">
        <f t="shared" si="3"/>
        <v>856901.3</v>
      </c>
    </row>
    <row r="64" spans="1:6" s="2" customFormat="1">
      <c r="A64" s="5">
        <v>30</v>
      </c>
      <c r="B64" s="56" t="s">
        <v>119</v>
      </c>
      <c r="C64" s="12" t="s">
        <v>5</v>
      </c>
      <c r="D64" s="39">
        <v>793077</v>
      </c>
      <c r="E64" s="39">
        <f>59641.3+4183</f>
        <v>63824.3</v>
      </c>
      <c r="F64" s="39">
        <f t="shared" si="3"/>
        <v>856901.3</v>
      </c>
    </row>
    <row r="65" spans="1:6" s="2" customFormat="1" ht="47.25">
      <c r="A65" s="18">
        <v>31</v>
      </c>
      <c r="B65" s="57" t="s">
        <v>71</v>
      </c>
      <c r="C65" s="13" t="s">
        <v>43</v>
      </c>
      <c r="D65" s="20">
        <f>D66</f>
        <v>10097269.699999999</v>
      </c>
      <c r="E65" s="20">
        <f>E66</f>
        <v>452868.6</v>
      </c>
      <c r="F65" s="20">
        <f t="shared" si="3"/>
        <v>10550138.299999999</v>
      </c>
    </row>
    <row r="66" spans="1:6" s="2" customFormat="1" ht="31.5">
      <c r="A66" s="18">
        <v>32</v>
      </c>
      <c r="B66" s="57" t="s">
        <v>72</v>
      </c>
      <c r="C66" s="13" t="s">
        <v>70</v>
      </c>
      <c r="D66" s="20">
        <f>D67</f>
        <v>10097269.699999999</v>
      </c>
      <c r="E66" s="20">
        <f>E67</f>
        <v>452868.6</v>
      </c>
      <c r="F66" s="20">
        <f t="shared" si="3"/>
        <v>10550138.299999999</v>
      </c>
    </row>
    <row r="67" spans="1:6" s="2" customFormat="1" ht="66.75" customHeight="1">
      <c r="A67" s="5">
        <v>33</v>
      </c>
      <c r="B67" s="56" t="s">
        <v>73</v>
      </c>
      <c r="C67" s="12" t="s">
        <v>69</v>
      </c>
      <c r="D67" s="10">
        <f t="shared" ref="D67:E67" si="10">D68</f>
        <v>10097269.699999999</v>
      </c>
      <c r="E67" s="10">
        <f t="shared" si="10"/>
        <v>452868.6</v>
      </c>
      <c r="F67" s="10">
        <f t="shared" si="3"/>
        <v>10550138.299999999</v>
      </c>
    </row>
    <row r="68" spans="1:6" s="2" customFormat="1">
      <c r="A68" s="5">
        <v>34</v>
      </c>
      <c r="B68" s="56" t="s">
        <v>74</v>
      </c>
      <c r="C68" s="12" t="s">
        <v>5</v>
      </c>
      <c r="D68" s="10">
        <v>10097269.699999999</v>
      </c>
      <c r="E68" s="10">
        <v>452868.6</v>
      </c>
      <c r="F68" s="10">
        <f t="shared" si="3"/>
        <v>10550138.299999999</v>
      </c>
    </row>
    <row r="69" spans="1:6" s="15" customFormat="1">
      <c r="A69" s="7"/>
      <c r="B69" s="58" t="s">
        <v>9</v>
      </c>
      <c r="C69" s="7"/>
      <c r="D69" s="40">
        <f>D35+D44</f>
        <v>161200531.5</v>
      </c>
      <c r="E69" s="40">
        <f>E35+E44</f>
        <v>5648007.6999999993</v>
      </c>
      <c r="F69" s="40">
        <f>F35+F44</f>
        <v>166848539.20000005</v>
      </c>
    </row>
    <row r="70" spans="1:6" s="15" customFormat="1">
      <c r="A70" s="24"/>
      <c r="B70" s="54"/>
      <c r="C70" s="24"/>
      <c r="D70" s="28"/>
      <c r="E70" s="28"/>
      <c r="F70" s="28"/>
    </row>
    <row r="71" spans="1:6" s="3" customFormat="1">
      <c r="B71" s="59"/>
    </row>
    <row r="72" spans="1:6" s="2" customFormat="1">
      <c r="A72" s="72" t="s">
        <v>10</v>
      </c>
      <c r="B72" s="72"/>
      <c r="C72" s="72"/>
      <c r="D72" s="72"/>
      <c r="E72" s="30"/>
    </row>
    <row r="73" spans="1:6" s="2" customFormat="1" ht="15.75" customHeight="1">
      <c r="A73" s="68" t="s">
        <v>2</v>
      </c>
      <c r="B73" s="70" t="s">
        <v>11</v>
      </c>
      <c r="C73" s="68" t="s">
        <v>3</v>
      </c>
      <c r="D73" s="67" t="s">
        <v>111</v>
      </c>
      <c r="E73" s="67"/>
      <c r="F73" s="67"/>
    </row>
    <row r="74" spans="1:6" s="2" customFormat="1" ht="31.5">
      <c r="A74" s="69"/>
      <c r="B74" s="71"/>
      <c r="C74" s="69"/>
      <c r="D74" s="29" t="s">
        <v>75</v>
      </c>
      <c r="E74" s="29" t="s">
        <v>76</v>
      </c>
      <c r="F74" s="29" t="s">
        <v>77</v>
      </c>
    </row>
    <row r="75" spans="1:6" s="2" customFormat="1" ht="18" customHeight="1">
      <c r="A75" s="32">
        <v>1</v>
      </c>
      <c r="B75" s="60" t="s">
        <v>54</v>
      </c>
      <c r="C75" s="9" t="s">
        <v>53</v>
      </c>
      <c r="D75" s="44">
        <f>D76+D77</f>
        <v>0</v>
      </c>
      <c r="E75" s="44">
        <f>F75-D75</f>
        <v>4287190.7000000179</v>
      </c>
      <c r="F75" s="44">
        <f>F76+F77</f>
        <v>4287190.7000000179</v>
      </c>
    </row>
    <row r="76" spans="1:6" s="2" customFormat="1" ht="17.25" customHeight="1">
      <c r="A76" s="5">
        <v>2</v>
      </c>
      <c r="B76" s="56" t="s">
        <v>12</v>
      </c>
      <c r="C76" s="8" t="s">
        <v>13</v>
      </c>
      <c r="D76" s="10">
        <f>-D28</f>
        <v>-161200531.49999997</v>
      </c>
      <c r="E76" s="10">
        <f>-E28</f>
        <v>-1360816.9999999998</v>
      </c>
      <c r="F76" s="10">
        <f>D76+E76</f>
        <v>-162561348.49999997</v>
      </c>
    </row>
    <row r="77" spans="1:6" s="2" customFormat="1" ht="18.75" customHeight="1">
      <c r="A77" s="34">
        <v>3</v>
      </c>
      <c r="B77" s="61" t="s">
        <v>14</v>
      </c>
      <c r="C77" s="6" t="s">
        <v>15</v>
      </c>
      <c r="D77" s="35">
        <f>D69</f>
        <v>161200531.5</v>
      </c>
      <c r="E77" s="35">
        <f>E69</f>
        <v>5648007.6999999993</v>
      </c>
      <c r="F77" s="35">
        <f>D77+E77</f>
        <v>166848539.19999999</v>
      </c>
    </row>
    <row r="78" spans="1:6">
      <c r="D78" s="11"/>
      <c r="E78" s="11"/>
    </row>
  </sheetData>
  <mergeCells count="18">
    <mergeCell ref="A1:F1"/>
    <mergeCell ref="A28:B28"/>
    <mergeCell ref="D33:F33"/>
    <mergeCell ref="C5:C6"/>
    <mergeCell ref="B5:B6"/>
    <mergeCell ref="A32:D32"/>
    <mergeCell ref="A5:A6"/>
    <mergeCell ref="A33:A34"/>
    <mergeCell ref="B33:B34"/>
    <mergeCell ref="C33:C34"/>
    <mergeCell ref="A2:F2"/>
    <mergeCell ref="A4:B4"/>
    <mergeCell ref="D5:F5"/>
    <mergeCell ref="D73:F73"/>
    <mergeCell ref="A73:A74"/>
    <mergeCell ref="B73:B74"/>
    <mergeCell ref="C73:C74"/>
    <mergeCell ref="A72:D72"/>
  </mergeCells>
  <pageMargins left="0.47244094488188981" right="0.19685039370078741" top="0.35433070866141736" bottom="0.31496062992125984" header="0.31496062992125984" footer="0.27559055118110237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8"/>
  <sheetViews>
    <sheetView topLeftCell="A46" workbookViewId="0">
      <selection activeCell="C50" sqref="C50"/>
    </sheetView>
  </sheetViews>
  <sheetFormatPr defaultColWidth="58.42578125" defaultRowHeight="15.75"/>
  <cols>
    <col min="1" max="1" width="6.7109375" style="1" customWidth="1"/>
    <col min="2" max="2" width="26.140625" style="49" customWidth="1"/>
    <col min="3" max="3" width="59.7109375" style="1" customWidth="1"/>
    <col min="4" max="4" width="15.140625" style="1" bestFit="1" customWidth="1"/>
    <col min="5" max="5" width="15.140625" style="1" customWidth="1"/>
    <col min="6" max="6" width="14" style="1" customWidth="1"/>
    <col min="7" max="7" width="14.140625" style="1" customWidth="1"/>
    <col min="8" max="8" width="14.42578125" style="1" customWidth="1"/>
    <col min="9" max="9" width="17.140625" style="1" customWidth="1"/>
    <col min="10" max="16384" width="58.42578125" style="1"/>
  </cols>
  <sheetData>
    <row r="1" spans="1:7" ht="15.75" customHeight="1">
      <c r="A1" s="73" t="s">
        <v>109</v>
      </c>
      <c r="B1" s="73"/>
      <c r="C1" s="73"/>
      <c r="D1" s="73"/>
      <c r="E1" s="73"/>
      <c r="F1" s="73"/>
      <c r="G1" s="73"/>
    </row>
    <row r="2" spans="1:7" ht="15.75" customHeight="1">
      <c r="A2" s="73" t="s">
        <v>110</v>
      </c>
      <c r="B2" s="73"/>
      <c r="C2" s="73"/>
      <c r="D2" s="73"/>
      <c r="E2" s="73"/>
      <c r="F2" s="73"/>
      <c r="G2" s="73"/>
    </row>
    <row r="4" spans="1:7">
      <c r="A4" s="66" t="s">
        <v>16</v>
      </c>
      <c r="B4" s="66"/>
      <c r="C4" s="27"/>
      <c r="G4" s="4" t="s">
        <v>1</v>
      </c>
    </row>
    <row r="5" spans="1:7">
      <c r="A5" s="68" t="s">
        <v>2</v>
      </c>
      <c r="B5" s="68" t="s">
        <v>11</v>
      </c>
      <c r="C5" s="68" t="s">
        <v>3</v>
      </c>
      <c r="D5" s="75" t="s">
        <v>111</v>
      </c>
      <c r="E5" s="76"/>
      <c r="F5" s="76"/>
      <c r="G5" s="77"/>
    </row>
    <row r="6" spans="1:7" ht="67.5" customHeight="1">
      <c r="A6" s="69"/>
      <c r="B6" s="69"/>
      <c r="C6" s="69"/>
      <c r="D6" s="46" t="s">
        <v>75</v>
      </c>
      <c r="E6" s="46" t="s">
        <v>77</v>
      </c>
      <c r="F6" s="46" t="s">
        <v>76</v>
      </c>
      <c r="G6" s="46" t="s">
        <v>120</v>
      </c>
    </row>
    <row r="7" spans="1:7">
      <c r="A7" s="46">
        <v>1</v>
      </c>
      <c r="B7" s="50">
        <v>2</v>
      </c>
      <c r="C7" s="46">
        <v>3</v>
      </c>
      <c r="D7" s="46">
        <v>4</v>
      </c>
      <c r="E7" s="46">
        <v>6</v>
      </c>
      <c r="F7" s="46">
        <v>5</v>
      </c>
      <c r="G7" s="46">
        <v>7</v>
      </c>
    </row>
    <row r="8" spans="1:7" ht="47.25">
      <c r="A8" s="23">
        <v>1</v>
      </c>
      <c r="B8" s="51" t="s">
        <v>78</v>
      </c>
      <c r="C8" s="9" t="s">
        <v>79</v>
      </c>
      <c r="D8" s="41">
        <v>9198.6</v>
      </c>
      <c r="E8" s="41">
        <f t="shared" ref="E8:E27" si="0">D8+F8</f>
        <v>77292.5</v>
      </c>
      <c r="F8" s="41">
        <v>68093.899999999994</v>
      </c>
      <c r="G8" s="41"/>
    </row>
    <row r="9" spans="1:7" ht="94.5">
      <c r="A9" s="5">
        <v>2</v>
      </c>
      <c r="B9" s="52" t="s">
        <v>80</v>
      </c>
      <c r="C9" s="8" t="s">
        <v>81</v>
      </c>
      <c r="D9" s="14">
        <v>19.399999999999999</v>
      </c>
      <c r="E9" s="14">
        <f t="shared" si="0"/>
        <v>19.399999999999999</v>
      </c>
      <c r="F9" s="14">
        <v>0</v>
      </c>
      <c r="G9" s="14"/>
    </row>
    <row r="10" spans="1:7" ht="78.75">
      <c r="A10" s="5">
        <v>3</v>
      </c>
      <c r="B10" s="52" t="s">
        <v>57</v>
      </c>
      <c r="C10" s="8" t="s">
        <v>58</v>
      </c>
      <c r="D10" s="14">
        <v>154795.4</v>
      </c>
      <c r="E10" s="14">
        <f t="shared" si="0"/>
        <v>228681.8</v>
      </c>
      <c r="F10" s="14">
        <v>73886.399999999994</v>
      </c>
      <c r="G10" s="14"/>
    </row>
    <row r="11" spans="1:7" ht="78.75">
      <c r="A11" s="5">
        <v>4</v>
      </c>
      <c r="B11" s="52" t="s">
        <v>82</v>
      </c>
      <c r="C11" s="8" t="s">
        <v>83</v>
      </c>
      <c r="D11" s="42">
        <v>45960.2</v>
      </c>
      <c r="E11" s="14">
        <f t="shared" si="0"/>
        <v>84500</v>
      </c>
      <c r="F11" s="14">
        <v>38539.800000000003</v>
      </c>
      <c r="G11" s="14"/>
    </row>
    <row r="12" spans="1:7" ht="78.75">
      <c r="A12" s="5">
        <v>5</v>
      </c>
      <c r="B12" s="52" t="s">
        <v>84</v>
      </c>
      <c r="C12" s="8" t="s">
        <v>85</v>
      </c>
      <c r="D12" s="42">
        <v>4583.8999999999996</v>
      </c>
      <c r="E12" s="14">
        <f t="shared" si="0"/>
        <v>4583.8999999999996</v>
      </c>
      <c r="F12" s="14">
        <v>0</v>
      </c>
      <c r="G12" s="14"/>
    </row>
    <row r="13" spans="1:7" ht="78.75">
      <c r="A13" s="5">
        <v>6</v>
      </c>
      <c r="B13" s="52" t="s">
        <v>86</v>
      </c>
      <c r="C13" s="8" t="s">
        <v>87</v>
      </c>
      <c r="D13" s="42">
        <v>9071.9</v>
      </c>
      <c r="E13" s="14">
        <f t="shared" si="0"/>
        <v>9071.9</v>
      </c>
      <c r="F13" s="14">
        <v>0</v>
      </c>
      <c r="G13" s="14"/>
    </row>
    <row r="14" spans="1:7" ht="31.5">
      <c r="A14" s="5">
        <v>7</v>
      </c>
      <c r="B14" s="52" t="s">
        <v>88</v>
      </c>
      <c r="C14" s="8" t="s">
        <v>89</v>
      </c>
      <c r="D14" s="42">
        <v>15225.3</v>
      </c>
      <c r="E14" s="14">
        <f t="shared" si="0"/>
        <v>15225.3</v>
      </c>
      <c r="F14" s="14">
        <v>0</v>
      </c>
      <c r="G14" s="14"/>
    </row>
    <row r="15" spans="1:7" ht="110.25">
      <c r="A15" s="5">
        <v>8</v>
      </c>
      <c r="B15" s="52" t="s">
        <v>90</v>
      </c>
      <c r="C15" s="8" t="s">
        <v>91</v>
      </c>
      <c r="D15" s="42">
        <v>19475677.300000001</v>
      </c>
      <c r="E15" s="14">
        <f t="shared" si="0"/>
        <v>19475677.300000001</v>
      </c>
      <c r="F15" s="14">
        <v>0</v>
      </c>
      <c r="G15" s="14"/>
    </row>
    <row r="16" spans="1:7" ht="110.25">
      <c r="A16" s="5">
        <v>9</v>
      </c>
      <c r="B16" s="52" t="s">
        <v>92</v>
      </c>
      <c r="C16" s="8" t="s">
        <v>93</v>
      </c>
      <c r="D16" s="42">
        <v>793077</v>
      </c>
      <c r="E16" s="14">
        <f t="shared" si="0"/>
        <v>793077</v>
      </c>
      <c r="F16" s="14">
        <v>0</v>
      </c>
      <c r="G16" s="14"/>
    </row>
    <row r="17" spans="1:7" ht="78.75">
      <c r="A17" s="5">
        <v>10</v>
      </c>
      <c r="B17" s="52" t="s">
        <v>94</v>
      </c>
      <c r="C17" s="8" t="s">
        <v>95</v>
      </c>
      <c r="D17" s="42">
        <v>114189872.40000001</v>
      </c>
      <c r="E17" s="14">
        <f t="shared" si="0"/>
        <v>114189872.40000001</v>
      </c>
      <c r="F17" s="14">
        <v>0</v>
      </c>
      <c r="G17" s="14"/>
    </row>
    <row r="18" spans="1:7" ht="78.75">
      <c r="A18" s="5">
        <v>11</v>
      </c>
      <c r="B18" s="52" t="s">
        <v>18</v>
      </c>
      <c r="C18" s="8" t="s">
        <v>17</v>
      </c>
      <c r="D18" s="14">
        <v>0</v>
      </c>
      <c r="E18" s="14">
        <f t="shared" si="0"/>
        <v>115530.1</v>
      </c>
      <c r="F18" s="14">
        <v>115530.1</v>
      </c>
      <c r="G18" s="14"/>
    </row>
    <row r="19" spans="1:7" ht="110.25">
      <c r="A19" s="5">
        <v>12</v>
      </c>
      <c r="B19" s="52" t="s">
        <v>19</v>
      </c>
      <c r="C19" s="8" t="s">
        <v>20</v>
      </c>
      <c r="D19" s="14">
        <v>0</v>
      </c>
      <c r="E19" s="14">
        <f t="shared" si="0"/>
        <v>1935.8</v>
      </c>
      <c r="F19" s="14">
        <v>1935.8</v>
      </c>
      <c r="G19" s="14"/>
    </row>
    <row r="20" spans="1:7" s="2" customFormat="1" ht="47.25">
      <c r="A20" s="5">
        <v>13</v>
      </c>
      <c r="B20" s="52" t="s">
        <v>59</v>
      </c>
      <c r="C20" s="8" t="s">
        <v>60</v>
      </c>
      <c r="D20" s="63">
        <v>7810576.5</v>
      </c>
      <c r="E20" s="62">
        <f t="shared" si="0"/>
        <v>10274967.9</v>
      </c>
      <c r="F20" s="62">
        <v>2464391.4</v>
      </c>
      <c r="G20" s="63"/>
    </row>
    <row r="21" spans="1:7" s="2" customFormat="1" ht="63">
      <c r="A21" s="5">
        <v>14</v>
      </c>
      <c r="B21" s="52" t="s">
        <v>96</v>
      </c>
      <c r="C21" s="8" t="s">
        <v>97</v>
      </c>
      <c r="D21" s="14">
        <v>992.5</v>
      </c>
      <c r="E21" s="14">
        <f t="shared" si="0"/>
        <v>992.5</v>
      </c>
      <c r="F21" s="14">
        <v>0</v>
      </c>
      <c r="G21" s="14"/>
    </row>
    <row r="22" spans="1:7" s="2" customFormat="1" ht="63">
      <c r="A22" s="5">
        <v>15</v>
      </c>
      <c r="B22" s="52" t="s">
        <v>56</v>
      </c>
      <c r="C22" s="8" t="s">
        <v>55</v>
      </c>
      <c r="D22" s="14">
        <v>0</v>
      </c>
      <c r="E22" s="14">
        <f t="shared" si="0"/>
        <v>17063.5</v>
      </c>
      <c r="F22" s="14">
        <v>17063.5</v>
      </c>
      <c r="G22" s="14"/>
    </row>
    <row r="23" spans="1:7" s="2" customFormat="1" ht="110.25">
      <c r="A23" s="5">
        <v>16</v>
      </c>
      <c r="B23" s="52" t="s">
        <v>61</v>
      </c>
      <c r="C23" s="8" t="s">
        <v>21</v>
      </c>
      <c r="D23" s="14">
        <v>-84039.9</v>
      </c>
      <c r="E23" s="62">
        <f t="shared" si="0"/>
        <v>-219587.69999999998</v>
      </c>
      <c r="F23" s="62">
        <f>-132807.9-2739.9</f>
        <v>-135547.79999999999</v>
      </c>
      <c r="G23" s="14">
        <f>-2403655.4-12412.9-20463</f>
        <v>-2436531.2999999998</v>
      </c>
    </row>
    <row r="24" spans="1:7" s="2" customFormat="1" ht="110.25">
      <c r="A24" s="5">
        <v>17</v>
      </c>
      <c r="B24" s="52" t="s">
        <v>47</v>
      </c>
      <c r="C24" s="8" t="s">
        <v>63</v>
      </c>
      <c r="D24" s="14">
        <v>0</v>
      </c>
      <c r="E24" s="14">
        <f t="shared" si="0"/>
        <v>-1067856.3</v>
      </c>
      <c r="F24" s="14">
        <v>-1067856.3</v>
      </c>
      <c r="G24" s="14">
        <v>-1067363.2</v>
      </c>
    </row>
    <row r="25" spans="1:7" s="2" customFormat="1" ht="141.75">
      <c r="A25" s="5">
        <v>18</v>
      </c>
      <c r="B25" s="52" t="s">
        <v>48</v>
      </c>
      <c r="C25" s="8" t="s">
        <v>64</v>
      </c>
      <c r="D25" s="14">
        <v>0</v>
      </c>
      <c r="E25" s="14">
        <f t="shared" si="0"/>
        <v>-1128.4000000000001</v>
      </c>
      <c r="F25" s="14">
        <v>-1128.4000000000001</v>
      </c>
      <c r="G25" s="14">
        <v>-1128.4000000000001</v>
      </c>
    </row>
    <row r="26" spans="1:7" s="2" customFormat="1" ht="78.75">
      <c r="A26" s="5">
        <v>19</v>
      </c>
      <c r="B26" s="52" t="s">
        <v>62</v>
      </c>
      <c r="C26" s="8" t="s">
        <v>65</v>
      </c>
      <c r="D26" s="14">
        <v>0</v>
      </c>
      <c r="E26" s="14">
        <f t="shared" si="0"/>
        <v>-7683.5</v>
      </c>
      <c r="F26" s="14">
        <v>-7683.5</v>
      </c>
      <c r="G26" s="14">
        <v>-38524.400000000001</v>
      </c>
    </row>
    <row r="27" spans="1:7" s="2" customFormat="1" ht="94.5">
      <c r="A27" s="5">
        <v>20</v>
      </c>
      <c r="B27" s="53" t="s">
        <v>98</v>
      </c>
      <c r="C27" s="6" t="s">
        <v>99</v>
      </c>
      <c r="D27" s="36">
        <v>0</v>
      </c>
      <c r="E27" s="36">
        <f t="shared" si="0"/>
        <v>-5977.3</v>
      </c>
      <c r="F27" s="36">
        <v>-5977.3</v>
      </c>
      <c r="G27" s="36"/>
    </row>
    <row r="28" spans="1:7" s="15" customFormat="1">
      <c r="A28" s="74" t="s">
        <v>9</v>
      </c>
      <c r="B28" s="74"/>
      <c r="C28" s="16"/>
      <c r="D28" s="43">
        <f>D8+D9+D10+D11+D12+D13+D14+D15+D16+D17+D18+D19+D20+D21+D22+D23+D24+D25+D26+D27</f>
        <v>142425010.5</v>
      </c>
      <c r="E28" s="43">
        <f>E8+E9+E10+E11+E12+E13+E14+E15+E16+E17+E18+E19+E20+E21+E22+E23+E24+E25+E26+E27</f>
        <v>143986258.09999999</v>
      </c>
      <c r="F28" s="43">
        <f t="shared" ref="F28:G28" si="1">F8+F9+F10+F11+F12+F13+F14+F15+F16+F17+F18+F19+F20+F21+F22+F23+F24+F25+F26+F27</f>
        <v>1561247.6</v>
      </c>
      <c r="G28" s="43">
        <f t="shared" si="1"/>
        <v>-3543547.3</v>
      </c>
    </row>
    <row r="29" spans="1:7" s="15" customFormat="1">
      <c r="A29" s="48"/>
      <c r="B29" s="48"/>
      <c r="C29" s="24"/>
      <c r="D29" s="28"/>
      <c r="E29" s="28"/>
      <c r="F29" s="28"/>
    </row>
    <row r="30" spans="1:7" s="15" customFormat="1">
      <c r="A30" s="48"/>
      <c r="B30" s="48"/>
      <c r="C30" s="24"/>
      <c r="D30" s="28"/>
      <c r="E30" s="28"/>
      <c r="F30" s="28"/>
    </row>
    <row r="31" spans="1:7" s="15" customFormat="1">
      <c r="A31" s="24"/>
      <c r="B31" s="54"/>
      <c r="C31" s="24"/>
      <c r="D31" s="25"/>
      <c r="E31" s="25"/>
      <c r="F31" s="25"/>
    </row>
    <row r="32" spans="1:7" s="2" customFormat="1">
      <c r="A32" s="72" t="s">
        <v>0</v>
      </c>
      <c r="B32" s="72"/>
      <c r="C32" s="72"/>
      <c r="D32" s="72"/>
      <c r="E32" s="48"/>
      <c r="F32" s="48"/>
    </row>
    <row r="33" spans="1:8" s="2" customFormat="1" ht="15.75" customHeight="1">
      <c r="A33" s="68" t="s">
        <v>2</v>
      </c>
      <c r="B33" s="70" t="s">
        <v>11</v>
      </c>
      <c r="C33" s="68" t="s">
        <v>3</v>
      </c>
      <c r="D33" s="75" t="s">
        <v>111</v>
      </c>
      <c r="E33" s="76"/>
      <c r="F33" s="76"/>
      <c r="G33" s="77"/>
    </row>
    <row r="34" spans="1:8" s="2" customFormat="1" ht="63">
      <c r="A34" s="69"/>
      <c r="B34" s="71"/>
      <c r="C34" s="69"/>
      <c r="D34" s="46" t="s">
        <v>75</v>
      </c>
      <c r="E34" s="46" t="s">
        <v>77</v>
      </c>
      <c r="F34" s="46" t="s">
        <v>76</v>
      </c>
      <c r="G34" s="46" t="s">
        <v>120</v>
      </c>
    </row>
    <row r="35" spans="1:8" s="15" customFormat="1">
      <c r="A35" s="17">
        <v>1</v>
      </c>
      <c r="B35" s="55" t="s">
        <v>32</v>
      </c>
      <c r="C35" s="21" t="s">
        <v>33</v>
      </c>
      <c r="D35" s="37">
        <f t="shared" ref="D35:G38" si="2">D36</f>
        <v>691005.6</v>
      </c>
      <c r="E35" s="37">
        <f>D35+F35</f>
        <v>691005.6</v>
      </c>
      <c r="F35" s="37">
        <f t="shared" si="2"/>
        <v>0</v>
      </c>
      <c r="G35" s="37">
        <f t="shared" si="2"/>
        <v>0</v>
      </c>
    </row>
    <row r="36" spans="1:8" s="2" customFormat="1">
      <c r="A36" s="5">
        <v>2</v>
      </c>
      <c r="B36" s="56" t="s">
        <v>41</v>
      </c>
      <c r="C36" s="19" t="s">
        <v>42</v>
      </c>
      <c r="D36" s="10">
        <f t="shared" si="2"/>
        <v>691005.6</v>
      </c>
      <c r="E36" s="10">
        <f>D36+F36</f>
        <v>691005.6</v>
      </c>
      <c r="F36" s="10">
        <f t="shared" si="2"/>
        <v>0</v>
      </c>
      <c r="G36" s="10">
        <f t="shared" si="2"/>
        <v>0</v>
      </c>
    </row>
    <row r="37" spans="1:8" s="2" customFormat="1" ht="50.25" customHeight="1">
      <c r="A37" s="5">
        <v>3</v>
      </c>
      <c r="B37" s="56" t="s">
        <v>44</v>
      </c>
      <c r="C37" s="12" t="s">
        <v>100</v>
      </c>
      <c r="D37" s="10">
        <f t="shared" si="2"/>
        <v>691005.6</v>
      </c>
      <c r="E37" s="10">
        <f>D37+F37</f>
        <v>691005.6</v>
      </c>
      <c r="F37" s="10">
        <f t="shared" si="2"/>
        <v>0</v>
      </c>
      <c r="G37" s="10">
        <f t="shared" si="2"/>
        <v>0</v>
      </c>
    </row>
    <row r="38" spans="1:8" s="2" customFormat="1" ht="47.25">
      <c r="A38" s="5">
        <v>4</v>
      </c>
      <c r="B38" s="56" t="s">
        <v>45</v>
      </c>
      <c r="C38" s="12" t="s">
        <v>101</v>
      </c>
      <c r="D38" s="10">
        <f t="shared" si="2"/>
        <v>691005.6</v>
      </c>
      <c r="E38" s="10">
        <f>D38+F38</f>
        <v>691005.6</v>
      </c>
      <c r="F38" s="10">
        <f t="shared" si="2"/>
        <v>0</v>
      </c>
      <c r="G38" s="10">
        <f t="shared" si="2"/>
        <v>0</v>
      </c>
    </row>
    <row r="39" spans="1:8" s="2" customFormat="1" ht="94.5">
      <c r="A39" s="5">
        <v>5</v>
      </c>
      <c r="B39" s="56" t="s">
        <v>35</v>
      </c>
      <c r="C39" s="12" t="s">
        <v>34</v>
      </c>
      <c r="D39" s="10">
        <f>D40+D41+D42</f>
        <v>691005.6</v>
      </c>
      <c r="E39" s="10">
        <f>E40+E41+E42</f>
        <v>691005.60000000009</v>
      </c>
      <c r="F39" s="10">
        <f t="shared" ref="F39" si="3">F40+F41+F42</f>
        <v>0</v>
      </c>
      <c r="G39" s="10">
        <f>G40+G41+G42</f>
        <v>0</v>
      </c>
    </row>
    <row r="40" spans="1:8" s="2" customFormat="1" ht="78.75">
      <c r="A40" s="5">
        <v>6</v>
      </c>
      <c r="B40" s="56" t="s">
        <v>102</v>
      </c>
      <c r="C40" s="12" t="s">
        <v>103</v>
      </c>
      <c r="D40" s="10">
        <v>530139</v>
      </c>
      <c r="E40" s="10">
        <f>D40+F40</f>
        <v>532121.9</v>
      </c>
      <c r="F40" s="10">
        <v>1982.9</v>
      </c>
      <c r="G40" s="10"/>
    </row>
    <row r="41" spans="1:8" s="2" customFormat="1" ht="33.75" customHeight="1">
      <c r="A41" s="5">
        <v>7</v>
      </c>
      <c r="B41" s="56" t="s">
        <v>50</v>
      </c>
      <c r="C41" s="12" t="s">
        <v>49</v>
      </c>
      <c r="D41" s="10">
        <v>160707.6</v>
      </c>
      <c r="E41" s="10">
        <f>D41+F41</f>
        <v>157157.80000000002</v>
      </c>
      <c r="F41" s="10">
        <v>-3549.8</v>
      </c>
      <c r="G41" s="10"/>
    </row>
    <row r="42" spans="1:8" s="2" customFormat="1">
      <c r="A42" s="5">
        <v>10</v>
      </c>
      <c r="B42" s="56" t="s">
        <v>104</v>
      </c>
      <c r="C42" s="12" t="s">
        <v>36</v>
      </c>
      <c r="D42" s="10">
        <v>159</v>
      </c>
      <c r="E42" s="10">
        <f>D42+F42</f>
        <v>1725.9</v>
      </c>
      <c r="F42" s="10">
        <v>1566.9</v>
      </c>
      <c r="G42" s="10"/>
    </row>
    <row r="43" spans="1:8" s="15" customFormat="1">
      <c r="A43" s="18">
        <v>11</v>
      </c>
      <c r="B43" s="57" t="s">
        <v>38</v>
      </c>
      <c r="C43" s="22" t="s">
        <v>37</v>
      </c>
      <c r="D43" s="38">
        <f>D44</f>
        <v>141734004.89999998</v>
      </c>
      <c r="E43" s="38">
        <f>E44</f>
        <v>146917374.59999996</v>
      </c>
      <c r="F43" s="38">
        <f t="shared" ref="F43:F44" si="4">F44</f>
        <v>5183369.7</v>
      </c>
      <c r="G43" s="38">
        <f>G44</f>
        <v>78574.8</v>
      </c>
      <c r="H43" s="33"/>
    </row>
    <row r="44" spans="1:8" s="15" customFormat="1">
      <c r="A44" s="18">
        <v>12</v>
      </c>
      <c r="B44" s="57" t="s">
        <v>39</v>
      </c>
      <c r="C44" s="22" t="s">
        <v>40</v>
      </c>
      <c r="D44" s="38">
        <f>D45</f>
        <v>141734004.89999998</v>
      </c>
      <c r="E44" s="38">
        <f>E45</f>
        <v>146917374.59999996</v>
      </c>
      <c r="F44" s="38">
        <f t="shared" si="4"/>
        <v>5183369.7</v>
      </c>
      <c r="G44" s="38">
        <f>G45</f>
        <v>78574.8</v>
      </c>
    </row>
    <row r="45" spans="1:8" s="15" customFormat="1" ht="31.5">
      <c r="A45" s="18">
        <v>13</v>
      </c>
      <c r="B45" s="57" t="s">
        <v>31</v>
      </c>
      <c r="C45" s="13" t="s">
        <v>30</v>
      </c>
      <c r="D45" s="20">
        <f>D46+D49+D54+D64</f>
        <v>141734004.89999998</v>
      </c>
      <c r="E45" s="20">
        <f>E46+E49+E54+E64</f>
        <v>146917374.59999996</v>
      </c>
      <c r="F45" s="20">
        <f t="shared" ref="F45" si="5">F46+F49+F54+F64</f>
        <v>5183369.7</v>
      </c>
      <c r="G45" s="20">
        <f>G46+G49+G54+G64</f>
        <v>78574.8</v>
      </c>
    </row>
    <row r="46" spans="1:8" s="15" customFormat="1" ht="47.25">
      <c r="A46" s="18">
        <v>14</v>
      </c>
      <c r="B46" s="57" t="s">
        <v>24</v>
      </c>
      <c r="C46" s="13" t="s">
        <v>22</v>
      </c>
      <c r="D46" s="38">
        <f>D47</f>
        <v>0</v>
      </c>
      <c r="E46" s="38">
        <f>E47</f>
        <v>1935.8</v>
      </c>
      <c r="F46" s="38">
        <f t="shared" ref="F46:F47" si="6">F47</f>
        <v>1935.8</v>
      </c>
      <c r="G46" s="38">
        <f>G47</f>
        <v>0</v>
      </c>
    </row>
    <row r="47" spans="1:8" s="2" customFormat="1" ht="78.75">
      <c r="A47" s="5">
        <v>15</v>
      </c>
      <c r="B47" s="56" t="s">
        <v>25</v>
      </c>
      <c r="C47" s="12" t="s">
        <v>23</v>
      </c>
      <c r="D47" s="10">
        <f>D48</f>
        <v>0</v>
      </c>
      <c r="E47" s="10">
        <f>E48</f>
        <v>1935.8</v>
      </c>
      <c r="F47" s="10">
        <f t="shared" si="6"/>
        <v>1935.8</v>
      </c>
      <c r="G47" s="10">
        <f>G48</f>
        <v>0</v>
      </c>
    </row>
    <row r="48" spans="1:8" s="2" customFormat="1" ht="35.25" customHeight="1">
      <c r="A48" s="5">
        <v>16</v>
      </c>
      <c r="B48" s="56" t="s">
        <v>107</v>
      </c>
      <c r="C48" s="12" t="s">
        <v>51</v>
      </c>
      <c r="D48" s="39">
        <v>0</v>
      </c>
      <c r="E48" s="10">
        <f>D48+F48</f>
        <v>1935.8</v>
      </c>
      <c r="F48" s="39">
        <v>1935.8</v>
      </c>
      <c r="G48" s="39">
        <v>0</v>
      </c>
    </row>
    <row r="49" spans="1:7" s="15" customFormat="1" ht="31.5">
      <c r="A49" s="18">
        <v>17</v>
      </c>
      <c r="B49" s="57" t="s">
        <v>26</v>
      </c>
      <c r="C49" s="13" t="s">
        <v>46</v>
      </c>
      <c r="D49" s="20">
        <f>D50+D52</f>
        <v>143476.20000000001</v>
      </c>
      <c r="E49" s="20">
        <f>D49+F49</f>
        <v>411068.9</v>
      </c>
      <c r="F49" s="20">
        <f>F50+F52</f>
        <v>267592.7</v>
      </c>
      <c r="G49" s="20">
        <f>G50+G52</f>
        <v>75746</v>
      </c>
    </row>
    <row r="50" spans="1:7" s="2" customFormat="1" ht="47.25">
      <c r="A50" s="5">
        <v>18</v>
      </c>
      <c r="B50" s="56" t="s">
        <v>66</v>
      </c>
      <c r="C50" s="12" t="s">
        <v>4</v>
      </c>
      <c r="D50" s="39">
        <f>D51</f>
        <v>0</v>
      </c>
      <c r="E50" s="39">
        <f>E51</f>
        <v>115530.1</v>
      </c>
      <c r="F50" s="39">
        <f t="shared" ref="F50" si="7">F51</f>
        <v>115530.1</v>
      </c>
      <c r="G50" s="39">
        <f>G51</f>
        <v>0</v>
      </c>
    </row>
    <row r="51" spans="1:7" s="2" customFormat="1" ht="31.5">
      <c r="A51" s="5">
        <v>19</v>
      </c>
      <c r="B51" s="56" t="s">
        <v>108</v>
      </c>
      <c r="C51" s="12" t="s">
        <v>51</v>
      </c>
      <c r="D51" s="39">
        <v>0</v>
      </c>
      <c r="E51" s="39">
        <f>D51+F51</f>
        <v>115530.1</v>
      </c>
      <c r="F51" s="39">
        <v>115530.1</v>
      </c>
      <c r="G51" s="39">
        <v>0</v>
      </c>
    </row>
    <row r="52" spans="1:7" s="2" customFormat="1" ht="78.75">
      <c r="A52" s="5">
        <v>20</v>
      </c>
      <c r="B52" s="56" t="s">
        <v>112</v>
      </c>
      <c r="C52" s="12" t="s">
        <v>6</v>
      </c>
      <c r="D52" s="10">
        <f>D53</f>
        <v>143476.20000000001</v>
      </c>
      <c r="E52" s="10">
        <f>D52+F52</f>
        <v>295538.80000000005</v>
      </c>
      <c r="F52" s="10">
        <f>F53</f>
        <v>152062.6</v>
      </c>
      <c r="G52" s="10">
        <f>G53</f>
        <v>75746</v>
      </c>
    </row>
    <row r="53" spans="1:7" s="2" customFormat="1" ht="31.5">
      <c r="A53" s="5">
        <v>21</v>
      </c>
      <c r="B53" s="56" t="s">
        <v>113</v>
      </c>
      <c r="C53" s="12" t="s">
        <v>51</v>
      </c>
      <c r="D53" s="10">
        <v>143476.20000000001</v>
      </c>
      <c r="E53" s="10">
        <f>D53+F53</f>
        <v>295538.80000000005</v>
      </c>
      <c r="F53" s="10">
        <v>152062.6</v>
      </c>
      <c r="G53" s="10">
        <v>75746</v>
      </c>
    </row>
    <row r="54" spans="1:7" s="15" customFormat="1" ht="47.25">
      <c r="A54" s="18">
        <v>22</v>
      </c>
      <c r="B54" s="57" t="s">
        <v>29</v>
      </c>
      <c r="C54" s="13" t="s">
        <v>27</v>
      </c>
      <c r="D54" s="20">
        <f>D55+D58+D60+D62</f>
        <v>133779952.19999999</v>
      </c>
      <c r="E54" s="20">
        <f>E55+E58+E60+E62</f>
        <v>136235379.29999998</v>
      </c>
      <c r="F54" s="20">
        <f t="shared" ref="F54" si="8">F55+F58+F60+F62</f>
        <v>2455427.1</v>
      </c>
      <c r="G54" s="20">
        <f>G55+G58+G60+G62</f>
        <v>2828.8</v>
      </c>
    </row>
    <row r="55" spans="1:7" s="2" customFormat="1" ht="47.25">
      <c r="A55" s="5">
        <v>23</v>
      </c>
      <c r="B55" s="56" t="s">
        <v>7</v>
      </c>
      <c r="C55" s="12" t="s">
        <v>28</v>
      </c>
      <c r="D55" s="39">
        <f>D56+D57</f>
        <v>113498866.8</v>
      </c>
      <c r="E55" s="39">
        <f t="shared" ref="E55:E67" si="9">D55+F55</f>
        <v>115902522.2</v>
      </c>
      <c r="F55" s="39">
        <f>F56+F57</f>
        <v>2403655.4</v>
      </c>
      <c r="G55" s="39">
        <f>G56+G57</f>
        <v>0</v>
      </c>
    </row>
    <row r="56" spans="1:7" s="2" customFormat="1">
      <c r="A56" s="5">
        <v>24</v>
      </c>
      <c r="B56" s="56" t="s">
        <v>8</v>
      </c>
      <c r="C56" s="12" t="s">
        <v>5</v>
      </c>
      <c r="D56" s="39">
        <v>107122547.3</v>
      </c>
      <c r="E56" s="39">
        <f t="shared" si="9"/>
        <v>110501626.59999999</v>
      </c>
      <c r="F56" s="39">
        <v>3379079.3</v>
      </c>
      <c r="G56" s="39">
        <v>0</v>
      </c>
    </row>
    <row r="57" spans="1:7" s="2" customFormat="1">
      <c r="A57" s="5">
        <v>25</v>
      </c>
      <c r="B57" s="56" t="s">
        <v>67</v>
      </c>
      <c r="C57" s="12" t="s">
        <v>52</v>
      </c>
      <c r="D57" s="39">
        <v>6376319.5</v>
      </c>
      <c r="E57" s="65">
        <f t="shared" si="9"/>
        <v>5400895.5999999996</v>
      </c>
      <c r="F57" s="65">
        <v>-975423.9</v>
      </c>
      <c r="G57" s="39">
        <v>0</v>
      </c>
    </row>
    <row r="58" spans="1:7" s="2" customFormat="1" ht="47.25">
      <c r="A58" s="5">
        <v>26</v>
      </c>
      <c r="B58" s="56" t="s">
        <v>114</v>
      </c>
      <c r="C58" s="12" t="s">
        <v>68</v>
      </c>
      <c r="D58" s="39">
        <f>D59</f>
        <v>12331.1</v>
      </c>
      <c r="E58" s="39">
        <f t="shared" si="9"/>
        <v>30305.1</v>
      </c>
      <c r="F58" s="39">
        <f>F59</f>
        <v>17974</v>
      </c>
      <c r="G58" s="39">
        <f>G59</f>
        <v>2828.8</v>
      </c>
    </row>
    <row r="59" spans="1:7" s="2" customFormat="1" ht="20.25" customHeight="1">
      <c r="A59" s="5">
        <v>27</v>
      </c>
      <c r="B59" s="56" t="s">
        <v>115</v>
      </c>
      <c r="C59" s="12" t="s">
        <v>5</v>
      </c>
      <c r="D59" s="39">
        <v>12331.1</v>
      </c>
      <c r="E59" s="39">
        <f t="shared" si="9"/>
        <v>30305.1</v>
      </c>
      <c r="F59" s="39">
        <v>17974</v>
      </c>
      <c r="G59" s="39">
        <v>2828.8</v>
      </c>
    </row>
    <row r="60" spans="1:7" s="2" customFormat="1" ht="63">
      <c r="A60" s="5">
        <v>28</v>
      </c>
      <c r="B60" s="56" t="s">
        <v>117</v>
      </c>
      <c r="C60" s="12" t="s">
        <v>105</v>
      </c>
      <c r="D60" s="39">
        <f>D61</f>
        <v>19475677.300000001</v>
      </c>
      <c r="E60" s="39">
        <f t="shared" si="9"/>
        <v>19475677.300000001</v>
      </c>
      <c r="F60" s="39">
        <f>F61</f>
        <v>0</v>
      </c>
      <c r="G60" s="39">
        <f>G61</f>
        <v>0</v>
      </c>
    </row>
    <row r="61" spans="1:7" s="2" customFormat="1">
      <c r="A61" s="5">
        <v>29</v>
      </c>
      <c r="B61" s="56" t="s">
        <v>116</v>
      </c>
      <c r="C61" s="12" t="s">
        <v>5</v>
      </c>
      <c r="D61" s="39">
        <v>19475677.300000001</v>
      </c>
      <c r="E61" s="39">
        <f t="shared" si="9"/>
        <v>19475677.300000001</v>
      </c>
      <c r="F61" s="39">
        <v>0</v>
      </c>
      <c r="G61" s="39">
        <v>0</v>
      </c>
    </row>
    <row r="62" spans="1:7" s="2" customFormat="1" ht="54" customHeight="1">
      <c r="A62" s="5">
        <v>30</v>
      </c>
      <c r="B62" s="56" t="s">
        <v>118</v>
      </c>
      <c r="C62" s="12" t="s">
        <v>106</v>
      </c>
      <c r="D62" s="39">
        <f>D63</f>
        <v>793077</v>
      </c>
      <c r="E62" s="39">
        <f t="shared" si="9"/>
        <v>826874.7</v>
      </c>
      <c r="F62" s="39">
        <f>F63</f>
        <v>33797.699999999997</v>
      </c>
      <c r="G62" s="39">
        <f>G63</f>
        <v>0</v>
      </c>
    </row>
    <row r="63" spans="1:7" s="2" customFormat="1">
      <c r="A63" s="5">
        <v>31</v>
      </c>
      <c r="B63" s="56" t="s">
        <v>119</v>
      </c>
      <c r="C63" s="12" t="s">
        <v>5</v>
      </c>
      <c r="D63" s="39">
        <v>793077</v>
      </c>
      <c r="E63" s="39">
        <f t="shared" si="9"/>
        <v>826874.7</v>
      </c>
      <c r="F63" s="39">
        <v>33797.699999999997</v>
      </c>
      <c r="G63" s="39">
        <v>0</v>
      </c>
    </row>
    <row r="64" spans="1:7" s="2" customFormat="1" ht="47.25">
      <c r="A64" s="18">
        <v>32</v>
      </c>
      <c r="B64" s="57" t="s">
        <v>71</v>
      </c>
      <c r="C64" s="13" t="s">
        <v>43</v>
      </c>
      <c r="D64" s="20">
        <f>D65</f>
        <v>7810576.5</v>
      </c>
      <c r="E64" s="20">
        <f t="shared" si="9"/>
        <v>10268990.6</v>
      </c>
      <c r="F64" s="20">
        <f>F65</f>
        <v>2458414.1</v>
      </c>
      <c r="G64" s="20">
        <f>G65</f>
        <v>0</v>
      </c>
    </row>
    <row r="65" spans="1:7" s="2" customFormat="1" ht="31.5">
      <c r="A65" s="18">
        <v>33</v>
      </c>
      <c r="B65" s="57" t="s">
        <v>72</v>
      </c>
      <c r="C65" s="13" t="s">
        <v>70</v>
      </c>
      <c r="D65" s="20">
        <f>D66</f>
        <v>7810576.5</v>
      </c>
      <c r="E65" s="20">
        <f t="shared" si="9"/>
        <v>10268990.6</v>
      </c>
      <c r="F65" s="20">
        <f>F66</f>
        <v>2458414.1</v>
      </c>
      <c r="G65" s="20">
        <f>G66</f>
        <v>0</v>
      </c>
    </row>
    <row r="66" spans="1:7" s="2" customFormat="1" ht="78.75">
      <c r="A66" s="5">
        <v>34</v>
      </c>
      <c r="B66" s="56" t="s">
        <v>73</v>
      </c>
      <c r="C66" s="12" t="s">
        <v>69</v>
      </c>
      <c r="D66" s="10">
        <f t="shared" ref="D66:G66" si="10">D67</f>
        <v>7810576.5</v>
      </c>
      <c r="E66" s="10">
        <f t="shared" si="9"/>
        <v>10268990.6</v>
      </c>
      <c r="F66" s="10">
        <f t="shared" si="10"/>
        <v>2458414.1</v>
      </c>
      <c r="G66" s="10">
        <f t="shared" si="10"/>
        <v>0</v>
      </c>
    </row>
    <row r="67" spans="1:7" s="2" customFormat="1">
      <c r="A67" s="5">
        <v>35</v>
      </c>
      <c r="B67" s="56" t="s">
        <v>74</v>
      </c>
      <c r="C67" s="12" t="s">
        <v>5</v>
      </c>
      <c r="D67" s="10">
        <v>7810576.5</v>
      </c>
      <c r="E67" s="10">
        <f t="shared" si="9"/>
        <v>10268990.6</v>
      </c>
      <c r="F67" s="10">
        <v>2458414.1</v>
      </c>
      <c r="G67" s="10">
        <v>0</v>
      </c>
    </row>
    <row r="68" spans="1:7" s="15" customFormat="1">
      <c r="A68" s="7"/>
      <c r="B68" s="58" t="s">
        <v>9</v>
      </c>
      <c r="C68" s="7"/>
      <c r="D68" s="40">
        <f>D35+D43</f>
        <v>142425010.49999997</v>
      </c>
      <c r="E68" s="40">
        <f>E35+E43</f>
        <v>147608380.19999996</v>
      </c>
      <c r="F68" s="40">
        <f>F35+F43</f>
        <v>5183369.7</v>
      </c>
      <c r="G68" s="40">
        <f>G35+G43</f>
        <v>78574.8</v>
      </c>
    </row>
    <row r="69" spans="1:7" s="15" customFormat="1">
      <c r="A69" s="24"/>
      <c r="B69" s="54"/>
      <c r="C69" s="24"/>
      <c r="D69" s="28"/>
      <c r="E69" s="28"/>
      <c r="F69" s="28"/>
      <c r="G69" s="33">
        <f>G28-G68</f>
        <v>-3622122.0999999996</v>
      </c>
    </row>
    <row r="70" spans="1:7" s="3" customFormat="1">
      <c r="B70" s="59"/>
    </row>
    <row r="71" spans="1:7" s="2" customFormat="1">
      <c r="A71" s="72" t="s">
        <v>10</v>
      </c>
      <c r="B71" s="72"/>
      <c r="C71" s="72"/>
      <c r="D71" s="72"/>
      <c r="E71" s="48"/>
      <c r="F71" s="48"/>
    </row>
    <row r="72" spans="1:7" s="2" customFormat="1">
      <c r="A72" s="68" t="s">
        <v>2</v>
      </c>
      <c r="B72" s="70" t="s">
        <v>11</v>
      </c>
      <c r="C72" s="68" t="s">
        <v>3</v>
      </c>
      <c r="D72" s="67" t="s">
        <v>111</v>
      </c>
      <c r="E72" s="67"/>
      <c r="F72" s="67"/>
    </row>
    <row r="73" spans="1:7" s="2" customFormat="1" ht="31.5">
      <c r="A73" s="69"/>
      <c r="B73" s="71"/>
      <c r="C73" s="69"/>
      <c r="D73" s="46" t="s">
        <v>75</v>
      </c>
      <c r="E73" s="46" t="s">
        <v>77</v>
      </c>
      <c r="F73" s="46" t="s">
        <v>76</v>
      </c>
    </row>
    <row r="74" spans="1:7" s="2" customFormat="1" ht="31.5">
      <c r="A74" s="47">
        <v>1</v>
      </c>
      <c r="B74" s="60" t="s">
        <v>54</v>
      </c>
      <c r="C74" s="9" t="s">
        <v>53</v>
      </c>
      <c r="D74" s="44">
        <f>D75+D76</f>
        <v>0</v>
      </c>
      <c r="E74" s="44">
        <f>E75+E76</f>
        <v>3622122.0999999642</v>
      </c>
      <c r="F74" s="44">
        <f>E74-D74</f>
        <v>3622122.0999999642</v>
      </c>
      <c r="G74" s="64"/>
    </row>
    <row r="75" spans="1:7" s="2" customFormat="1" ht="23.25" customHeight="1">
      <c r="A75" s="5">
        <v>2</v>
      </c>
      <c r="B75" s="56" t="s">
        <v>12</v>
      </c>
      <c r="C75" s="8" t="s">
        <v>13</v>
      </c>
      <c r="D75" s="10">
        <f>-D28</f>
        <v>-142425010.5</v>
      </c>
      <c r="E75" s="10">
        <f>D75+F75</f>
        <v>-143986258.09999999</v>
      </c>
      <c r="F75" s="10">
        <f>-F28</f>
        <v>-1561247.6</v>
      </c>
    </row>
    <row r="76" spans="1:7" s="2" customFormat="1" ht="22.5" customHeight="1">
      <c r="A76" s="34">
        <v>3</v>
      </c>
      <c r="B76" s="61" t="s">
        <v>14</v>
      </c>
      <c r="C76" s="6" t="s">
        <v>15</v>
      </c>
      <c r="D76" s="35">
        <f>D68</f>
        <v>142425010.49999997</v>
      </c>
      <c r="E76" s="35">
        <f>D76+F76</f>
        <v>147608380.19999996</v>
      </c>
      <c r="F76" s="35">
        <f>F68</f>
        <v>5183369.7</v>
      </c>
    </row>
    <row r="77" spans="1:7">
      <c r="D77" s="11"/>
      <c r="E77" s="11"/>
      <c r="F77" s="11"/>
    </row>
    <row r="78" spans="1:7">
      <c r="D78" s="11"/>
      <c r="E78" s="11"/>
      <c r="F78" s="11"/>
    </row>
  </sheetData>
  <mergeCells count="18">
    <mergeCell ref="A4:B4"/>
    <mergeCell ref="A5:A6"/>
    <mergeCell ref="B5:B6"/>
    <mergeCell ref="C5:C6"/>
    <mergeCell ref="A1:G1"/>
    <mergeCell ref="A2:G2"/>
    <mergeCell ref="D5:G5"/>
    <mergeCell ref="D33:G33"/>
    <mergeCell ref="A28:B28"/>
    <mergeCell ref="A32:D32"/>
    <mergeCell ref="A33:A34"/>
    <mergeCell ref="B33:B34"/>
    <mergeCell ref="C33:C34"/>
    <mergeCell ref="A71:D71"/>
    <mergeCell ref="A72:A73"/>
    <mergeCell ref="B72:B73"/>
    <mergeCell ref="C72:C73"/>
    <mergeCell ref="D72:F7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Шпотак</dc:creator>
  <cp:lastModifiedBy>Ирина Шпотак</cp:lastModifiedBy>
  <cp:lastPrinted>2024-09-18T11:54:33Z</cp:lastPrinted>
  <dcterms:created xsi:type="dcterms:W3CDTF">2020-04-02T10:43:05Z</dcterms:created>
  <dcterms:modified xsi:type="dcterms:W3CDTF">2024-10-11T15:48:28Z</dcterms:modified>
</cp:coreProperties>
</file>